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cgt\Desktop\"/>
    </mc:Choice>
  </mc:AlternateContent>
  <xr:revisionPtr revIDLastSave="0" documentId="8_{135D69E9-A012-4B50-B1EF-D5EEFB87799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Bon de commande version PC" sheetId="1" r:id="rId1"/>
    <sheet name="fiche client" sheetId="3" r:id="rId2"/>
  </sheets>
  <definedNames>
    <definedName name="_xlnm.Print_Area" localSheetId="0">'Bon de commande version PC'!$A$1:$I$62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I3" i="1" s="1"/>
  <c r="C3" i="1" l="1"/>
  <c r="H3" i="1" s="1"/>
  <c r="I45" i="1" l="1"/>
  <c r="I15" i="1"/>
  <c r="G58" i="1" l="1"/>
  <c r="G55" i="1"/>
  <c r="E6" i="1"/>
  <c r="C6" i="1" s="1"/>
  <c r="E5" i="1"/>
  <c r="C5" i="1" s="1"/>
  <c r="C57" i="1"/>
  <c r="C56" i="1"/>
  <c r="C54" i="1"/>
  <c r="C53" i="1"/>
  <c r="C52" i="1"/>
  <c r="C51" i="1"/>
  <c r="C50" i="1"/>
  <c r="C49" i="1"/>
  <c r="C48" i="1"/>
  <c r="C46" i="1"/>
  <c r="C45" i="1"/>
  <c r="H45" i="1" s="1"/>
  <c r="C43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H15" i="1" s="1"/>
  <c r="C14" i="1"/>
  <c r="C13" i="1"/>
  <c r="C12" i="1"/>
  <c r="C11" i="1"/>
  <c r="C10" i="1"/>
  <c r="E4" i="1"/>
  <c r="C4" i="1" s="1"/>
  <c r="H48" i="1" l="1"/>
  <c r="H46" i="1"/>
  <c r="H32" i="1" l="1"/>
  <c r="G7" i="1" l="1"/>
  <c r="G33" i="1" l="1"/>
  <c r="I46" i="1" l="1"/>
  <c r="I32" i="1"/>
  <c r="H57" i="1" l="1"/>
  <c r="H56" i="1"/>
  <c r="H58" i="1" s="1"/>
  <c r="H54" i="1"/>
  <c r="H50" i="1"/>
  <c r="H49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3" i="1"/>
  <c r="H22" i="1"/>
  <c r="H21" i="1"/>
  <c r="H20" i="1"/>
  <c r="I18" i="1"/>
  <c r="H18" i="1"/>
  <c r="I17" i="1"/>
  <c r="H17" i="1"/>
  <c r="I16" i="1"/>
  <c r="H16" i="1"/>
  <c r="H14" i="1"/>
  <c r="H13" i="1"/>
  <c r="H12" i="1"/>
  <c r="H11" i="1"/>
  <c r="H10" i="1"/>
  <c r="H55" i="1" l="1"/>
  <c r="I57" i="1" l="1"/>
  <c r="I56" i="1"/>
  <c r="I58" i="1" s="1"/>
  <c r="I54" i="1"/>
  <c r="I49" i="1"/>
  <c r="I50" i="1"/>
  <c r="I48" i="1"/>
  <c r="I35" i="1"/>
  <c r="I36" i="1"/>
  <c r="I37" i="1"/>
  <c r="I38" i="1"/>
  <c r="I39" i="1"/>
  <c r="I40" i="1"/>
  <c r="I41" i="1"/>
  <c r="I42" i="1"/>
  <c r="I43" i="1"/>
  <c r="I34" i="1"/>
  <c r="I27" i="1"/>
  <c r="I28" i="1"/>
  <c r="I29" i="1"/>
  <c r="I30" i="1"/>
  <c r="I31" i="1"/>
  <c r="I22" i="1"/>
  <c r="I23" i="1"/>
  <c r="I24" i="1"/>
  <c r="I25" i="1"/>
  <c r="I26" i="1"/>
  <c r="I21" i="1"/>
  <c r="I20" i="1"/>
  <c r="I12" i="1"/>
  <c r="I13" i="1"/>
  <c r="I14" i="1"/>
  <c r="I11" i="1"/>
  <c r="I10" i="1"/>
  <c r="I55" i="1" l="1"/>
  <c r="H47" i="1"/>
  <c r="G44" i="1"/>
  <c r="G47" i="1"/>
  <c r="G19" i="1"/>
  <c r="I47" i="1"/>
  <c r="G59" i="1" l="1"/>
  <c r="I33" i="1"/>
  <c r="I19" i="1"/>
  <c r="H44" i="1"/>
  <c r="I44" i="1"/>
  <c r="H33" i="1"/>
  <c r="H19" i="1"/>
  <c r="I4" i="1" l="1"/>
  <c r="I5" i="1"/>
  <c r="H5" i="1"/>
  <c r="H6" i="1"/>
  <c r="I6" i="1"/>
  <c r="H4" i="1"/>
  <c r="I7" i="1" l="1"/>
  <c r="I59" i="1" s="1"/>
  <c r="H7" i="1"/>
  <c r="H59" i="1" s="1"/>
  <c r="G60" i="1" s="1"/>
  <c r="H60" i="1" l="1"/>
  <c r="I60" i="1" s="1"/>
  <c r="I61" i="1" s="1"/>
  <c r="H61" i="1" l="1"/>
</calcChain>
</file>

<file path=xl/sharedStrings.xml><?xml version="1.0" encoding="utf-8"?>
<sst xmlns="http://schemas.openxmlformats.org/spreadsheetml/2006/main" count="126" uniqueCount="101">
  <si>
    <t>Tarif HT UVC €</t>
  </si>
  <si>
    <t>TVA</t>
  </si>
  <si>
    <t>Total HT</t>
  </si>
  <si>
    <t>Total TTC</t>
  </si>
  <si>
    <t>THE VERT MENTHE CHOCOLAT</t>
  </si>
  <si>
    <t xml:space="preserve">FICHE CLIENT </t>
  </si>
  <si>
    <t>Raison sociale</t>
  </si>
  <si>
    <t>Sigle</t>
  </si>
  <si>
    <t>Adresse</t>
  </si>
  <si>
    <t>Code postal</t>
  </si>
  <si>
    <t>Ville</t>
  </si>
  <si>
    <t>Pays</t>
  </si>
  <si>
    <t>Numéro SIRET</t>
  </si>
  <si>
    <t>Code NAF</t>
  </si>
  <si>
    <t>N° TVA intracom</t>
  </si>
  <si>
    <t>Client facture</t>
  </si>
  <si>
    <t>France</t>
  </si>
  <si>
    <t>Représentant</t>
  </si>
  <si>
    <t>Téléphone</t>
  </si>
  <si>
    <t>Fax</t>
  </si>
  <si>
    <t>Acheteur Magasin</t>
  </si>
  <si>
    <t>Tél:</t>
  </si>
  <si>
    <t>Mail  acheteur</t>
  </si>
  <si>
    <t>Adresse livraison</t>
  </si>
  <si>
    <t>interlocuteur Réception Marchandises</t>
  </si>
  <si>
    <t>Prénom/NOM</t>
  </si>
  <si>
    <t>Tél:Réception</t>
  </si>
  <si>
    <t>fax :Réception</t>
  </si>
  <si>
    <t>Mail:Réception</t>
  </si>
  <si>
    <t>Personne à contacter en cas de crise</t>
  </si>
  <si>
    <t xml:space="preserve">Contact pendant les </t>
  </si>
  <si>
    <t>Nom</t>
  </si>
  <si>
    <t>Ligne directe</t>
  </si>
  <si>
    <t>heures ouvrées</t>
  </si>
  <si>
    <t>Fonction</t>
  </si>
  <si>
    <t>Mail</t>
  </si>
  <si>
    <t>Contact en dehors des</t>
  </si>
  <si>
    <t>heures ouvrées /</t>
  </si>
  <si>
    <t>Week-end /jours fériés</t>
  </si>
  <si>
    <t>INFUSION
POMME CANNELLE</t>
  </si>
  <si>
    <t>INFUSION
FRUITS DES BOIS</t>
  </si>
  <si>
    <t>INFUSION
CAMOMILLE</t>
  </si>
  <si>
    <t>INFUSION
MENTHE DOUCE</t>
  </si>
  <si>
    <t>INFUSION
TILLEUL MENTHE</t>
  </si>
  <si>
    <t>INFUSION
SILHOUETTE</t>
  </si>
  <si>
    <t>INFUSION
DU SOIR</t>
  </si>
  <si>
    <t>INFUSION
LEGERETE</t>
  </si>
  <si>
    <t>INFUSION
TONIFIANTE</t>
  </si>
  <si>
    <t>INFUSION
TILLEUL</t>
  </si>
  <si>
    <t>INFUSION
VERVEINE</t>
  </si>
  <si>
    <t>INFUSION
VERVEINE MENTHE</t>
  </si>
  <si>
    <t>THE
EARLGREY</t>
  </si>
  <si>
    <t>THE
CARAMEL</t>
  </si>
  <si>
    <t>THE NOIR
ANIS REGLISSE</t>
  </si>
  <si>
    <t>THE VERT
A LA MENTHE</t>
  </si>
  <si>
    <t>THE
BREAKFAST</t>
  </si>
  <si>
    <t>THE 
DARJEELING</t>
  </si>
  <si>
    <t>THE VERT
GUNPOWDER</t>
  </si>
  <si>
    <t>THE VERT
DEUX MENTHES</t>
  </si>
  <si>
    <t>THE VERT
A L'ORANGE</t>
  </si>
  <si>
    <t>THE NOIR
GRAND YUNNAN</t>
  </si>
  <si>
    <t>THE
ROOIBOS</t>
  </si>
  <si>
    <t>THE NOIR
EARL GREY</t>
  </si>
  <si>
    <t>THE NOIR
CITRON</t>
  </si>
  <si>
    <t>THE VERT
VANILLE FRAISE PAMPLEMOUSE</t>
  </si>
  <si>
    <t>THE NOIR
PASSION</t>
  </si>
  <si>
    <t>THE
DE NOËL</t>
  </si>
  <si>
    <t>THE
DARJEELING BIO</t>
  </si>
  <si>
    <t>THE NOIR 
CITRON</t>
  </si>
  <si>
    <t>INFUSION
VERVEINE BIO</t>
  </si>
  <si>
    <t>INFUSION
VERVEINE MENTHE BIO</t>
  </si>
  <si>
    <t>INFUSION
TILLEUL BIO</t>
  </si>
  <si>
    <t>INFUSION
TILLEUL MENTHE BIO</t>
  </si>
  <si>
    <t>INFUSION
MENTHE DOUCE BIO</t>
  </si>
  <si>
    <t>INFUSION
CAMOMILLE BIO</t>
  </si>
  <si>
    <t>SACS
EN COTON BIO</t>
  </si>
  <si>
    <t>BOITE FER
COLLECTOR SCOPTI</t>
  </si>
  <si>
    <t>THE NOIR 
GRAND YUNNAN</t>
  </si>
  <si>
    <t>INFUSION
DU NORD AU SUD</t>
  </si>
  <si>
    <t>Tarif TTC boite €</t>
  </si>
  <si>
    <t>Nombre de
boites
par CARTON</t>
  </si>
  <si>
    <t>OFFRE PROMO
50%*</t>
  </si>
  <si>
    <t>Tarif HT UVC €
PROMO
- 50%*</t>
  </si>
  <si>
    <t>THE VERT CITRON ET FINES ECORCES</t>
  </si>
  <si>
    <t>BON DE COMMANDE             Téléphone: 04 42 32 53 00</t>
  </si>
  <si>
    <t xml:space="preserve">Frais de port à rajouter si commande inférieure à 350€ HT(8,40€ ttc/40boites)  </t>
  </si>
  <si>
    <t xml:space="preserve">TOTAL THES GAMME 1336 </t>
  </si>
  <si>
    <t>TOTAL INFUSIONS 1336</t>
  </si>
  <si>
    <t>TOTAL VRAC 100G 1336</t>
  </si>
  <si>
    <t>TOTAL THES GAMME SCOPTI BIO</t>
  </si>
  <si>
    <t xml:space="preserve">TOTAL INFUSIONS SCOPTI BIO </t>
  </si>
  <si>
    <t>TOTAL PRODUITS DERIVES</t>
  </si>
  <si>
    <r>
      <t xml:space="preserve">Commande à envoyer par email à : </t>
    </r>
    <r>
      <rPr>
        <b/>
        <u/>
        <sz val="20"/>
        <rFont val="Arial"/>
        <family val="2"/>
      </rPr>
      <t>adv@scop-ti.com</t>
    </r>
  </si>
  <si>
    <t>Tarif TTC UVC €
PROMO
- 50%*</t>
  </si>
  <si>
    <t>INFUSION TILLEUL BIO
DES BARONNIES MILLESIME</t>
  </si>
  <si>
    <t>C…….…</t>
  </si>
  <si>
    <r>
      <rPr>
        <sz val="28"/>
        <color theme="0"/>
        <rFont val="Arial"/>
        <family val="2"/>
      </rPr>
      <t>Total commande HT / TTC</t>
    </r>
    <r>
      <rPr>
        <sz val="36"/>
        <color theme="0"/>
        <rFont val="Arial"/>
        <family val="2"/>
      </rPr>
      <t xml:space="preserve"> </t>
    </r>
  </si>
  <si>
    <t>TOTAL COMMANDE AVANT FRAIS DE PORT
MINIMUM DE COMMANDE 50€ ht
pour toute commande inférieure à 50€ ht : https://boutique1336.fr/</t>
  </si>
  <si>
    <r>
      <rPr>
        <b/>
        <sz val="16"/>
        <color rgb="FF002060"/>
        <rFont val="Calibri"/>
        <family val="2"/>
        <scheme val="minor"/>
      </rPr>
      <t>COMMANDE</t>
    </r>
    <r>
      <rPr>
        <b/>
        <sz val="16"/>
        <color rgb="FFB6D300"/>
        <rFont val="Calibri"/>
        <family val="2"/>
        <scheme val="minor"/>
      </rPr>
      <t xml:space="preserve">
</t>
    </r>
    <r>
      <rPr>
        <b/>
        <sz val="16"/>
        <color rgb="FF002060"/>
        <rFont val="Calibri"/>
        <family val="2"/>
        <scheme val="minor"/>
      </rPr>
      <t>(nombre de</t>
    </r>
    <r>
      <rPr>
        <b/>
        <sz val="16"/>
        <color rgb="FFFF0000"/>
        <rFont val="Calibri"/>
        <family val="2"/>
        <scheme val="minor"/>
      </rPr>
      <t xml:space="preserve">
BOITES)</t>
    </r>
  </si>
  <si>
    <r>
      <rPr>
        <b/>
        <sz val="16"/>
        <color rgb="FF002060"/>
        <rFont val="Calibri"/>
        <family val="2"/>
        <scheme val="minor"/>
      </rPr>
      <t>COMMANDE</t>
    </r>
    <r>
      <rPr>
        <b/>
        <sz val="16"/>
        <color rgb="FFB6D300"/>
        <rFont val="Calibri"/>
        <family val="2"/>
        <scheme val="minor"/>
      </rPr>
      <t xml:space="preserve">
</t>
    </r>
    <r>
      <rPr>
        <b/>
        <sz val="16"/>
        <color rgb="FF002060"/>
        <rFont val="Calibri"/>
        <family val="2"/>
        <scheme val="minor"/>
      </rPr>
      <t>(nombre de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24"/>
        <color rgb="FFFF0000"/>
        <rFont val="Calibri"/>
        <family val="2"/>
        <scheme val="minor"/>
      </rPr>
      <t>CARTONS)</t>
    </r>
  </si>
  <si>
    <r>
      <t>TOTAL OFFRE PROMOTIONNELLE</t>
    </r>
    <r>
      <rPr>
        <i/>
        <sz val="20"/>
        <color rgb="FFFFFF00"/>
        <rFont val="Calibri"/>
        <family val="2"/>
        <scheme val="minor"/>
      </rPr>
      <t xml:space="preserve"> (*offre valable jusqu'au 31 décembre 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</si>
</sst>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_ ;[Red]\-0\ "/>
    <numFmt numFmtId="166" formatCode="0#&quot; &quot;##&quot; &quot;##&quot; &quot;##&quot; &quot;##"/>
    <numFmt numFmtId="167" formatCode="_-* #,##0.000\ [$€-40C]_-;\-* #,##0.000\ [$€-40C]_-;_-* &quot;-&quot;??\ [$€-40C]_-;_-@_-"/>
    <numFmt numFmtId="168" formatCode="_-* #,##0.00000\ [$€-40C]_-;\-* #,##0.00000\ [$€-40C]_-;_-* &quot;-&quot;??\ [$€-40C]_-;_-@_-"/>
    <numFmt numFmtId="169" formatCode="_-* #,##0.0000\ &quot;€&quot;_-;\-* #,##0.000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.5"/>
      <color rgb="FF000000"/>
      <name val="Arial"/>
      <family val="2"/>
    </font>
    <font>
      <b/>
      <sz val="26"/>
      <color rgb="FF181717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181717"/>
      <name val="Arial"/>
      <family val="2"/>
    </font>
    <font>
      <b/>
      <sz val="20"/>
      <color rgb="FF181717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B6D300"/>
      <name val="Calibri"/>
      <family val="2"/>
      <scheme val="minor"/>
    </font>
    <font>
      <b/>
      <sz val="16"/>
      <color rgb="FFB6D300"/>
      <name val="Calibri"/>
      <family val="2"/>
      <scheme val="minor"/>
    </font>
    <font>
      <b/>
      <sz val="18"/>
      <color rgb="FF253746"/>
      <name val="Arial"/>
      <family val="2"/>
    </font>
    <font>
      <b/>
      <sz val="24"/>
      <color rgb="FFB6D300"/>
      <name val="Calibri"/>
      <family val="2"/>
      <scheme val="minor"/>
    </font>
    <font>
      <sz val="5.5"/>
      <color theme="9" tint="-0.249977111117893"/>
      <name val="Arial"/>
      <family val="2"/>
    </font>
    <font>
      <sz val="10"/>
      <color rgb="FFB6D300"/>
      <name val="Calibri"/>
      <family val="2"/>
      <scheme val="minor"/>
    </font>
    <font>
      <b/>
      <sz val="10"/>
      <color rgb="FFB6D3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u/>
      <sz val="10"/>
      <color theme="1"/>
      <name val="Calibri"/>
      <family val="2"/>
      <scheme val="minor"/>
    </font>
    <font>
      <u/>
      <sz val="10"/>
      <color rgb="FFB6D300"/>
      <name val="Calibri"/>
      <family val="2"/>
      <scheme val="minor"/>
    </font>
    <font>
      <sz val="10"/>
      <name val="Calibri"/>
      <family val="2"/>
    </font>
    <font>
      <b/>
      <sz val="3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name val="Arial"/>
      <family val="2"/>
    </font>
    <font>
      <b/>
      <u/>
      <sz val="20"/>
      <name val="Arial"/>
      <family val="2"/>
    </font>
    <font>
      <b/>
      <sz val="16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181717"/>
      <name val="Arial"/>
      <family val="2"/>
    </font>
    <font>
      <b/>
      <sz val="24"/>
      <color rgb="FFFFFF00"/>
      <name val="Calibri"/>
      <family val="2"/>
      <scheme val="minor"/>
    </font>
    <font>
      <b/>
      <sz val="14"/>
      <color rgb="FFFF0000"/>
      <name val="Arial"/>
      <family val="2"/>
    </font>
    <font>
      <b/>
      <sz val="16"/>
      <color rgb="FF00206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i/>
      <sz val="20"/>
      <color rgb="FFFFFF00"/>
      <name val="Calibri"/>
      <family val="2"/>
      <scheme val="minor"/>
    </font>
    <font>
      <sz val="36"/>
      <color theme="0"/>
      <name val="Arial"/>
      <family val="2"/>
    </font>
    <font>
      <sz val="28"/>
      <color theme="0"/>
      <name val="Arial"/>
      <family val="2"/>
    </font>
    <font>
      <b/>
      <sz val="16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36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rgb="FF002060"/>
      <name val="Arial"/>
      <family val="2"/>
    </font>
    <font>
      <b/>
      <sz val="22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37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253746"/>
      </left>
      <right/>
      <top style="thin">
        <color rgb="FF253746"/>
      </top>
      <bottom style="thin">
        <color rgb="FF253746"/>
      </bottom>
      <diagonal/>
    </border>
    <border>
      <left/>
      <right/>
      <top style="thin">
        <color rgb="FF253746"/>
      </top>
      <bottom style="thin">
        <color rgb="FF253746"/>
      </bottom>
      <diagonal/>
    </border>
    <border>
      <left/>
      <right style="thin">
        <color rgb="FF253746"/>
      </right>
      <top style="thin">
        <color rgb="FF253746"/>
      </top>
      <bottom style="thin">
        <color rgb="FF253746"/>
      </bottom>
      <diagonal/>
    </border>
    <border>
      <left style="thin">
        <color rgb="FFB6D300"/>
      </left>
      <right/>
      <top style="thin">
        <color rgb="FFB6D300"/>
      </top>
      <bottom style="thin">
        <color rgb="FFB6D300"/>
      </bottom>
      <diagonal/>
    </border>
    <border>
      <left/>
      <right style="thin">
        <color rgb="FFB6D300"/>
      </right>
      <top style="thin">
        <color rgb="FFB6D300"/>
      </top>
      <bottom style="thin">
        <color rgb="FFB6D3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B6D300"/>
      </top>
      <bottom style="thin">
        <color rgb="FFB6D300"/>
      </bottom>
      <diagonal/>
    </border>
    <border>
      <left/>
      <right style="thin">
        <color indexed="64"/>
      </right>
      <top style="thin">
        <color rgb="FFB6D300"/>
      </top>
      <bottom style="thin">
        <color rgb="FFB6D300"/>
      </bottom>
      <diagonal/>
    </border>
    <border>
      <left style="thin">
        <color rgb="FFB6D300"/>
      </left>
      <right/>
      <top style="thin">
        <color rgb="FFB6D300"/>
      </top>
      <bottom/>
      <diagonal/>
    </border>
    <border>
      <left/>
      <right/>
      <top style="thin">
        <color rgb="FFB6D300"/>
      </top>
      <bottom/>
      <diagonal/>
    </border>
    <border>
      <left/>
      <right style="thin">
        <color rgb="FFB6D300"/>
      </right>
      <top style="thin">
        <color rgb="FFB6D300"/>
      </top>
      <bottom/>
      <diagonal/>
    </border>
    <border>
      <left style="thin">
        <color rgb="FFB6D300"/>
      </left>
      <right/>
      <top/>
      <bottom/>
      <diagonal/>
    </border>
    <border>
      <left/>
      <right style="thin">
        <color rgb="FFB6D300"/>
      </right>
      <top/>
      <bottom/>
      <diagonal/>
    </border>
    <border>
      <left style="thin">
        <color rgb="FFB6D300"/>
      </left>
      <right/>
      <top/>
      <bottom style="thin">
        <color rgb="FFB6D300"/>
      </bottom>
      <diagonal/>
    </border>
    <border>
      <left/>
      <right/>
      <top/>
      <bottom style="thin">
        <color rgb="FFB6D300"/>
      </bottom>
      <diagonal/>
    </border>
    <border>
      <left/>
      <right style="thin">
        <color rgb="FFB6D300"/>
      </right>
      <top/>
      <bottom style="thin">
        <color rgb="FFB6D3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5" fillId="3" borderId="0" xfId="0" applyFont="1" applyFill="1"/>
    <xf numFmtId="0" fontId="17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22" xfId="2" applyFont="1" applyBorder="1" applyAlignment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/>
      <protection locked="0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32" xfId="0" applyFont="1" applyBorder="1" applyAlignment="1" applyProtection="1">
      <alignment horizontal="left"/>
      <protection locked="0"/>
    </xf>
    <xf numFmtId="0" fontId="19" fillId="0" borderId="0" xfId="2" applyFont="1" applyAlignment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6" fillId="3" borderId="0" xfId="0" applyFont="1" applyFill="1"/>
    <xf numFmtId="0" fontId="17" fillId="0" borderId="32" xfId="0" applyFont="1" applyBorder="1" applyProtection="1">
      <protection locked="0"/>
    </xf>
    <xf numFmtId="0" fontId="15" fillId="3" borderId="0" xfId="0" applyFont="1" applyFill="1" applyAlignment="1">
      <alignment wrapText="1"/>
    </xf>
    <xf numFmtId="0" fontId="20" fillId="0" borderId="22" xfId="0" applyFont="1" applyBorder="1" applyProtection="1">
      <protection locked="0"/>
    </xf>
    <xf numFmtId="0" fontId="21" fillId="3" borderId="0" xfId="0" applyFont="1" applyFill="1"/>
    <xf numFmtId="0" fontId="17" fillId="0" borderId="35" xfId="0" applyFont="1" applyBorder="1" applyAlignment="1" applyProtection="1">
      <alignment horizontal="left"/>
      <protection locked="0"/>
    </xf>
    <xf numFmtId="0" fontId="17" fillId="0" borderId="38" xfId="0" applyFont="1" applyBorder="1" applyAlignment="1" applyProtection="1">
      <alignment horizontal="left"/>
      <protection locked="0"/>
    </xf>
    <xf numFmtId="0" fontId="17" fillId="0" borderId="40" xfId="0" applyFont="1" applyBorder="1" applyAlignment="1" applyProtection="1">
      <alignment horizontal="left"/>
      <protection locked="0"/>
    </xf>
    <xf numFmtId="0" fontId="17" fillId="0" borderId="41" xfId="0" applyFont="1" applyBorder="1" applyAlignment="1" applyProtection="1">
      <alignment horizontal="left"/>
      <protection locked="0"/>
    </xf>
    <xf numFmtId="0" fontId="17" fillId="0" borderId="42" xfId="0" applyFont="1" applyBorder="1" applyAlignment="1" applyProtection="1">
      <alignment horizontal="left"/>
      <protection locked="0"/>
    </xf>
    <xf numFmtId="0" fontId="22" fillId="0" borderId="0" xfId="2" applyFont="1" applyAlignment="1">
      <alignment horizontal="left" vertical="center"/>
      <protection locked="0"/>
    </xf>
    <xf numFmtId="0" fontId="17" fillId="0" borderId="43" xfId="0" applyFont="1" applyBorder="1" applyAlignment="1" applyProtection="1">
      <alignment horizontal="left"/>
      <protection locked="0"/>
    </xf>
    <xf numFmtId="0" fontId="17" fillId="0" borderId="46" xfId="0" applyFont="1" applyBorder="1" applyAlignment="1" applyProtection="1">
      <alignment horizontal="left"/>
      <protection locked="0"/>
    </xf>
    <xf numFmtId="0" fontId="17" fillId="0" borderId="47" xfId="0" applyFont="1" applyBorder="1" applyAlignment="1" applyProtection="1">
      <alignment horizontal="left"/>
      <protection locked="0"/>
    </xf>
    <xf numFmtId="0" fontId="17" fillId="0" borderId="22" xfId="0" applyFont="1" applyBorder="1" applyAlignment="1" applyProtection="1">
      <alignment horizontal="left"/>
      <protection locked="0"/>
    </xf>
    <xf numFmtId="0" fontId="17" fillId="0" borderId="48" xfId="0" applyFont="1" applyBorder="1" applyAlignment="1" applyProtection="1">
      <alignment horizontal="left"/>
      <protection locked="0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165" fontId="12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2" borderId="58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65" fontId="10" fillId="3" borderId="15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165" fontId="10" fillId="3" borderId="51" xfId="0" applyNumberFormat="1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4" fontId="29" fillId="2" borderId="13" xfId="0" applyNumberFormat="1" applyFont="1" applyFill="1" applyBorder="1" applyAlignment="1">
      <alignment horizontal="center" vertical="center" wrapText="1"/>
    </xf>
    <xf numFmtId="164" fontId="29" fillId="2" borderId="11" xfId="0" applyNumberFormat="1" applyFont="1" applyFill="1" applyBorder="1" applyAlignment="1">
      <alignment horizontal="center" vertical="center" wrapText="1"/>
    </xf>
    <xf numFmtId="164" fontId="29" fillId="5" borderId="11" xfId="0" applyNumberFormat="1" applyFont="1" applyFill="1" applyBorder="1" applyAlignment="1">
      <alignment horizontal="center" vertical="center" wrapText="1"/>
    </xf>
    <xf numFmtId="164" fontId="29" fillId="2" borderId="18" xfId="0" applyNumberFormat="1" applyFont="1" applyFill="1" applyBorder="1" applyAlignment="1">
      <alignment horizontal="center" vertical="center" wrapText="1"/>
    </xf>
    <xf numFmtId="164" fontId="29" fillId="2" borderId="21" xfId="0" applyNumberFormat="1" applyFont="1" applyFill="1" applyBorder="1" applyAlignment="1">
      <alignment horizontal="center" vertical="center" wrapText="1"/>
    </xf>
    <xf numFmtId="164" fontId="29" fillId="0" borderId="11" xfId="0" applyNumberFormat="1" applyFont="1" applyBorder="1" applyAlignment="1">
      <alignment horizontal="center" vertical="center" wrapText="1"/>
    </xf>
    <xf numFmtId="169" fontId="30" fillId="0" borderId="14" xfId="1" applyNumberFormat="1" applyFont="1" applyBorder="1" applyAlignment="1">
      <alignment horizontal="center" vertical="center" wrapText="1"/>
    </xf>
    <xf numFmtId="169" fontId="30" fillId="5" borderId="14" xfId="1" applyNumberFormat="1" applyFont="1" applyFill="1" applyBorder="1" applyAlignment="1">
      <alignment horizontal="center" vertical="center" wrapText="1"/>
    </xf>
    <xf numFmtId="169" fontId="30" fillId="2" borderId="11" xfId="1" applyNumberFormat="1" applyFont="1" applyFill="1" applyBorder="1" applyAlignment="1">
      <alignment horizontal="center" vertical="center" wrapText="1"/>
    </xf>
    <xf numFmtId="169" fontId="30" fillId="2" borderId="21" xfId="1" applyNumberFormat="1" applyFont="1" applyFill="1" applyBorder="1" applyAlignment="1">
      <alignment horizontal="center" vertical="center" wrapText="1"/>
    </xf>
    <xf numFmtId="169" fontId="30" fillId="2" borderId="12" xfId="1" applyNumberFormat="1" applyFont="1" applyFill="1" applyBorder="1" applyAlignment="1">
      <alignment horizontal="center" vertical="center" wrapText="1"/>
    </xf>
    <xf numFmtId="169" fontId="30" fillId="2" borderId="14" xfId="1" applyNumberFormat="1" applyFont="1" applyFill="1" applyBorder="1" applyAlignment="1">
      <alignment horizontal="center" vertical="center" wrapText="1"/>
    </xf>
    <xf numFmtId="169" fontId="30" fillId="2" borderId="17" xfId="1" applyNumberFormat="1" applyFont="1" applyFill="1" applyBorder="1" applyAlignment="1">
      <alignment horizontal="center" vertical="center" wrapText="1"/>
    </xf>
    <xf numFmtId="10" fontId="31" fillId="2" borderId="13" xfId="0" applyNumberFormat="1" applyFont="1" applyFill="1" applyBorder="1" applyAlignment="1">
      <alignment horizontal="center" vertical="center" wrapText="1"/>
    </xf>
    <xf numFmtId="10" fontId="31" fillId="2" borderId="11" xfId="0" applyNumberFormat="1" applyFont="1" applyFill="1" applyBorder="1" applyAlignment="1">
      <alignment horizontal="center" vertical="center" wrapText="1"/>
    </xf>
    <xf numFmtId="10" fontId="31" fillId="5" borderId="11" xfId="0" applyNumberFormat="1" applyFont="1" applyFill="1" applyBorder="1" applyAlignment="1">
      <alignment horizontal="center" vertical="center" wrapText="1"/>
    </xf>
    <xf numFmtId="10" fontId="31" fillId="2" borderId="18" xfId="0" applyNumberFormat="1" applyFont="1" applyFill="1" applyBorder="1" applyAlignment="1">
      <alignment horizontal="center" vertical="center" wrapText="1"/>
    </xf>
    <xf numFmtId="10" fontId="31" fillId="2" borderId="21" xfId="0" applyNumberFormat="1" applyFont="1" applyFill="1" applyBorder="1" applyAlignment="1">
      <alignment horizontal="center" vertical="center" wrapText="1"/>
    </xf>
    <xf numFmtId="10" fontId="31" fillId="0" borderId="11" xfId="0" applyNumberFormat="1" applyFont="1" applyBorder="1" applyAlignment="1">
      <alignment horizontal="center" vertical="center" wrapText="1"/>
    </xf>
    <xf numFmtId="9" fontId="32" fillId="0" borderId="21" xfId="0" applyNumberFormat="1" applyFont="1" applyBorder="1" applyAlignment="1">
      <alignment horizontal="center" vertical="center" wrapText="1"/>
    </xf>
    <xf numFmtId="9" fontId="32" fillId="0" borderId="18" xfId="0" applyNumberFormat="1" applyFont="1" applyBorder="1" applyAlignment="1">
      <alignment horizontal="center" vertical="center" wrapText="1"/>
    </xf>
    <xf numFmtId="168" fontId="31" fillId="0" borderId="21" xfId="1" applyNumberFormat="1" applyFont="1" applyBorder="1" applyAlignment="1">
      <alignment vertical="center" wrapText="1"/>
    </xf>
    <xf numFmtId="10" fontId="31" fillId="0" borderId="18" xfId="0" applyNumberFormat="1" applyFont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 wrapText="1"/>
    </xf>
    <xf numFmtId="164" fontId="10" fillId="3" borderId="64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64" fontId="12" fillId="2" borderId="4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2" borderId="50" xfId="0" applyNumberFormat="1" applyFont="1" applyFill="1" applyBorder="1" applyAlignment="1">
      <alignment horizontal="center" vertical="center" wrapText="1"/>
    </xf>
    <xf numFmtId="164" fontId="12" fillId="2" borderId="62" xfId="0" applyNumberFormat="1" applyFont="1" applyFill="1" applyBorder="1" applyAlignment="1">
      <alignment horizontal="center" vertical="center" wrapText="1"/>
    </xf>
    <xf numFmtId="164" fontId="12" fillId="2" borderId="55" xfId="0" applyNumberFormat="1" applyFont="1" applyFill="1" applyBorder="1" applyAlignment="1">
      <alignment horizontal="center" vertical="center" wrapText="1"/>
    </xf>
    <xf numFmtId="164" fontId="12" fillId="2" borderId="63" xfId="0" applyNumberFormat="1" applyFont="1" applyFill="1" applyBorder="1" applyAlignment="1">
      <alignment horizontal="center" vertical="center" wrapText="1"/>
    </xf>
    <xf numFmtId="164" fontId="12" fillId="2" borderId="57" xfId="0" applyNumberFormat="1" applyFont="1" applyFill="1" applyBorder="1" applyAlignment="1">
      <alignment horizontal="center" vertical="center" wrapText="1"/>
    </xf>
    <xf numFmtId="164" fontId="12" fillId="2" borderId="19" xfId="0" applyNumberFormat="1" applyFont="1" applyFill="1" applyBorder="1" applyAlignment="1">
      <alignment horizontal="center" vertical="center" wrapText="1"/>
    </xf>
    <xf numFmtId="164" fontId="12" fillId="2" borderId="58" xfId="0" applyNumberFormat="1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 applyProtection="1">
      <alignment horizontal="center" vertical="center" wrapText="1"/>
      <protection locked="0"/>
    </xf>
    <xf numFmtId="165" fontId="33" fillId="8" borderId="1" xfId="0" applyNumberFormat="1" applyFont="1" applyFill="1" applyBorder="1" applyAlignment="1">
      <alignment horizontal="center" vertical="center" wrapText="1"/>
    </xf>
    <xf numFmtId="164" fontId="33" fillId="8" borderId="3" xfId="0" applyNumberFormat="1" applyFont="1" applyFill="1" applyBorder="1" applyAlignment="1">
      <alignment horizontal="center" vertical="center" wrapText="1"/>
    </xf>
    <xf numFmtId="164" fontId="40" fillId="8" borderId="2" xfId="0" applyNumberFormat="1" applyFont="1" applyFill="1" applyBorder="1" applyAlignment="1">
      <alignment horizontal="center" vertical="center" wrapText="1"/>
    </xf>
    <xf numFmtId="164" fontId="40" fillId="8" borderId="3" xfId="0" applyNumberFormat="1" applyFont="1" applyFill="1" applyBorder="1" applyAlignment="1">
      <alignment horizontal="center" vertical="center" wrapText="1"/>
    </xf>
    <xf numFmtId="165" fontId="41" fillId="9" borderId="3" xfId="0" applyNumberFormat="1" applyFont="1" applyFill="1" applyBorder="1" applyAlignment="1">
      <alignment horizontal="center" vertical="center" wrapText="1"/>
    </xf>
    <xf numFmtId="164" fontId="41" fillId="9" borderId="2" xfId="0" applyNumberFormat="1" applyFont="1" applyFill="1" applyBorder="1" applyAlignment="1">
      <alignment horizontal="center" vertical="center" wrapText="1"/>
    </xf>
    <xf numFmtId="164" fontId="41" fillId="9" borderId="3" xfId="0" applyNumberFormat="1" applyFont="1" applyFill="1" applyBorder="1" applyAlignment="1">
      <alignment horizontal="center" vertical="center" wrapText="1"/>
    </xf>
    <xf numFmtId="164" fontId="41" fillId="9" borderId="2" xfId="1" applyNumberFormat="1" applyFont="1" applyFill="1" applyBorder="1" applyAlignment="1">
      <alignment horizontal="center" vertical="center" wrapText="1"/>
    </xf>
    <xf numFmtId="165" fontId="1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12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12" fillId="7" borderId="24" xfId="0" applyNumberFormat="1" applyFont="1" applyFill="1" applyBorder="1" applyAlignment="1" applyProtection="1">
      <alignment horizontal="center" vertical="center" wrapText="1"/>
      <protection locked="0"/>
    </xf>
    <xf numFmtId="165" fontId="12" fillId="7" borderId="24" xfId="0" applyNumberFormat="1" applyFont="1" applyFill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center" vertical="center" wrapText="1"/>
    </xf>
    <xf numFmtId="165" fontId="12" fillId="7" borderId="16" xfId="0" applyNumberFormat="1" applyFont="1" applyFill="1" applyBorder="1" applyAlignment="1">
      <alignment horizontal="center" vertical="center" wrapText="1"/>
    </xf>
    <xf numFmtId="165" fontId="12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10" fontId="6" fillId="2" borderId="1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4" fillId="4" borderId="7" xfId="0" applyFont="1" applyFill="1" applyBorder="1" applyAlignment="1">
      <alignment horizontal="center" vertical="center" wrapText="1"/>
    </xf>
    <xf numFmtId="167" fontId="45" fillId="4" borderId="20" xfId="0" applyNumberFormat="1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1" fillId="9" borderId="2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/>
    </xf>
    <xf numFmtId="0" fontId="41" fillId="9" borderId="7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 wrapText="1"/>
    </xf>
    <xf numFmtId="0" fontId="43" fillId="4" borderId="7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right" vertical="center"/>
    </xf>
    <xf numFmtId="0" fontId="38" fillId="8" borderId="1" xfId="0" applyFont="1" applyFill="1" applyBorder="1" applyAlignment="1">
      <alignment horizontal="right" vertical="center"/>
    </xf>
    <xf numFmtId="0" fontId="38" fillId="8" borderId="7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51" xfId="0" applyFont="1" applyFill="1" applyBorder="1" applyAlignment="1">
      <alignment horizontal="right" vertical="center" wrapText="1"/>
    </xf>
    <xf numFmtId="0" fontId="10" fillId="3" borderId="57" xfId="0" applyFont="1" applyFill="1" applyBorder="1" applyAlignment="1">
      <alignment horizontal="left" vertical="center" wrapText="1"/>
    </xf>
    <xf numFmtId="0" fontId="8" fillId="3" borderId="52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horizontal="right" vertical="center" wrapText="1"/>
    </xf>
    <xf numFmtId="0" fontId="36" fillId="8" borderId="1" xfId="0" applyFont="1" applyFill="1" applyBorder="1" applyAlignment="1">
      <alignment horizontal="right" vertical="center" wrapText="1"/>
    </xf>
    <xf numFmtId="0" fontId="36" fillId="8" borderId="7" xfId="0" applyFont="1" applyFill="1" applyBorder="1" applyAlignment="1">
      <alignment horizontal="right" vertical="center" wrapText="1"/>
    </xf>
    <xf numFmtId="0" fontId="17" fillId="0" borderId="31" xfId="0" applyFont="1" applyBorder="1" applyAlignment="1" applyProtection="1">
      <alignment horizontal="left"/>
      <protection locked="0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32" xfId="0" applyFont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/>
    </xf>
    <xf numFmtId="0" fontId="17" fillId="0" borderId="26" xfId="0" applyFont="1" applyBorder="1" applyAlignment="1" applyProtection="1">
      <alignment horizontal="left"/>
      <protection locked="0"/>
    </xf>
    <xf numFmtId="0" fontId="17" fillId="0" borderId="27" xfId="0" applyFont="1" applyBorder="1" applyAlignment="1" applyProtection="1">
      <alignment horizontal="left"/>
      <protection locked="0"/>
    </xf>
    <xf numFmtId="0" fontId="17" fillId="0" borderId="28" xfId="0" applyFont="1" applyBorder="1" applyAlignment="1" applyProtection="1">
      <alignment horizontal="left"/>
      <protection locked="0"/>
    </xf>
    <xf numFmtId="0" fontId="17" fillId="0" borderId="29" xfId="0" applyFont="1" applyBorder="1" applyAlignment="1" applyProtection="1">
      <alignment horizontal="left"/>
      <protection locked="0"/>
    </xf>
    <xf numFmtId="0" fontId="17" fillId="0" borderId="30" xfId="0" applyFont="1" applyBorder="1" applyAlignment="1" applyProtection="1">
      <alignment horizontal="left"/>
      <protection locked="0"/>
    </xf>
    <xf numFmtId="166" fontId="17" fillId="0" borderId="29" xfId="0" applyNumberFormat="1" applyFont="1" applyBorder="1" applyAlignment="1" applyProtection="1">
      <alignment horizontal="left"/>
      <protection locked="0"/>
    </xf>
    <xf numFmtId="166" fontId="17" fillId="0" borderId="30" xfId="0" applyNumberFormat="1" applyFont="1" applyBorder="1" applyAlignment="1" applyProtection="1">
      <alignment horizontal="left"/>
      <protection locked="0"/>
    </xf>
    <xf numFmtId="0" fontId="19" fillId="0" borderId="31" xfId="2" applyFont="1" applyBorder="1" applyAlignment="1">
      <alignment horizontal="left" vertical="center"/>
      <protection locked="0"/>
    </xf>
    <xf numFmtId="0" fontId="19" fillId="0" borderId="9" xfId="2" applyFont="1" applyBorder="1" applyAlignment="1">
      <alignment horizontal="left" vertical="center"/>
      <protection locked="0"/>
    </xf>
    <xf numFmtId="0" fontId="19" fillId="0" borderId="32" xfId="2" applyFont="1" applyBorder="1" applyAlignment="1">
      <alignment horizontal="left" vertical="center"/>
      <protection locked="0"/>
    </xf>
    <xf numFmtId="166" fontId="17" fillId="0" borderId="31" xfId="0" applyNumberFormat="1" applyFont="1" applyBorder="1" applyAlignment="1" applyProtection="1">
      <alignment horizontal="left"/>
      <protection locked="0"/>
    </xf>
    <xf numFmtId="166" fontId="17" fillId="0" borderId="9" xfId="0" applyNumberFormat="1" applyFont="1" applyBorder="1" applyAlignment="1" applyProtection="1">
      <alignment horizontal="left"/>
      <protection locked="0"/>
    </xf>
    <xf numFmtId="166" fontId="17" fillId="0" borderId="32" xfId="0" applyNumberFormat="1" applyFont="1" applyBorder="1" applyAlignment="1" applyProtection="1">
      <alignment horizontal="left"/>
      <protection locked="0"/>
    </xf>
    <xf numFmtId="0" fontId="17" fillId="0" borderId="29" xfId="0" applyFont="1" applyBorder="1" applyAlignment="1" applyProtection="1">
      <alignment horizontal="center"/>
      <protection locked="0"/>
    </xf>
    <xf numFmtId="0" fontId="17" fillId="0" borderId="33" xfId="0" applyFont="1" applyBorder="1" applyAlignment="1" applyProtection="1">
      <alignment horizontal="center"/>
      <protection locked="0"/>
    </xf>
    <xf numFmtId="166" fontId="17" fillId="0" borderId="34" xfId="0" applyNumberFormat="1" applyFont="1" applyBorder="1" applyAlignment="1" applyProtection="1">
      <alignment horizontal="left"/>
      <protection locked="0"/>
    </xf>
    <xf numFmtId="166" fontId="17" fillId="0" borderId="29" xfId="0" applyNumberFormat="1" applyFont="1" applyBorder="1" applyAlignment="1" applyProtection="1">
      <alignment horizontal="center"/>
      <protection locked="0"/>
    </xf>
    <xf numFmtId="166" fontId="17" fillId="0" borderId="33" xfId="0" applyNumberFormat="1" applyFont="1" applyBorder="1" applyAlignment="1" applyProtection="1">
      <alignment horizontal="center"/>
      <protection locked="0"/>
    </xf>
    <xf numFmtId="0" fontId="17" fillId="0" borderId="36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39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166" fontId="17" fillId="0" borderId="36" xfId="0" applyNumberFormat="1" applyFont="1" applyBorder="1" applyAlignment="1" applyProtection="1">
      <alignment horizontal="left"/>
      <protection locked="0"/>
    </xf>
    <xf numFmtId="166" fontId="17" fillId="0" borderId="37" xfId="0" applyNumberFormat="1" applyFont="1" applyBorder="1" applyAlignment="1" applyProtection="1">
      <alignment horizontal="left"/>
      <protection locked="0"/>
    </xf>
    <xf numFmtId="166" fontId="17" fillId="0" borderId="0" xfId="0" applyNumberFormat="1" applyFont="1" applyAlignment="1" applyProtection="1">
      <alignment horizontal="left"/>
      <protection locked="0"/>
    </xf>
    <xf numFmtId="166" fontId="17" fillId="0" borderId="39" xfId="0" applyNumberFormat="1" applyFont="1" applyBorder="1" applyAlignment="1" applyProtection="1">
      <alignment horizontal="left"/>
      <protection locked="0"/>
    </xf>
    <xf numFmtId="166" fontId="17" fillId="0" borderId="44" xfId="0" applyNumberFormat="1" applyFont="1" applyBorder="1" applyAlignment="1" applyProtection="1">
      <alignment horizontal="left"/>
      <protection locked="0"/>
    </xf>
    <xf numFmtId="166" fontId="17" fillId="0" borderId="45" xfId="0" applyNumberFormat="1" applyFont="1" applyBorder="1" applyAlignment="1" applyProtection="1">
      <alignment horizontal="left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9644"/>
      <color rgb="FFB6D300"/>
      <color rgb="FF253746"/>
      <color rgb="FF009E47"/>
      <color rgb="FF007635"/>
      <color rgb="FFEF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1757591</xdr:colOff>
      <xdr:row>31</xdr:row>
      <xdr:rowOff>117778</xdr:rowOff>
    </xdr:from>
    <xdr:to>
      <xdr:col>2</xdr:col>
      <xdr:colOff>466150</xdr:colOff>
      <xdr:row>31</xdr:row>
      <xdr:rowOff>396874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1" b="45222"/>
        <a:stretch/>
      </xdr:blipFill>
      <xdr:spPr>
        <a:xfrm rot="20397727">
          <a:off x="3031560" y="19679747"/>
          <a:ext cx="851684" cy="279096"/>
        </a:xfrm>
        <a:prstGeom prst="rect">
          <a:avLst/>
        </a:prstGeom>
        <a:effectLst>
          <a:glow rad="127000">
            <a:schemeClr val="bg1">
              <a:alpha val="16000"/>
            </a:schemeClr>
          </a:glow>
        </a:effectLst>
      </xdr:spPr>
    </xdr:pic>
    <xdr:clientData/>
  </xdr:twoCellAnchor>
  <xdr:twoCellAnchor editAs="oneCell">
    <xdr:from>
      <xdr:col>0</xdr:col>
      <xdr:colOff>162779</xdr:colOff>
      <xdr:row>9</xdr:row>
      <xdr:rowOff>50460</xdr:rowOff>
    </xdr:from>
    <xdr:to>
      <xdr:col>0</xdr:col>
      <xdr:colOff>1250136</xdr:colOff>
      <xdr:row>9</xdr:row>
      <xdr:rowOff>504825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779" y="1332005"/>
          <a:ext cx="1087357" cy="454365"/>
        </a:xfrm>
        <a:prstGeom prst="rect">
          <a:avLst/>
        </a:prstGeom>
      </xdr:spPr>
    </xdr:pic>
    <xdr:clientData/>
  </xdr:twoCellAnchor>
  <xdr:twoCellAnchor editAs="oneCell">
    <xdr:from>
      <xdr:col>0</xdr:col>
      <xdr:colOff>153559</xdr:colOff>
      <xdr:row>10</xdr:row>
      <xdr:rowOff>71120</xdr:rowOff>
    </xdr:from>
    <xdr:to>
      <xdr:col>0</xdr:col>
      <xdr:colOff>1259841</xdr:colOff>
      <xdr:row>10</xdr:row>
      <xdr:rowOff>508755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3559" y="2326640"/>
          <a:ext cx="1106282" cy="437635"/>
        </a:xfrm>
        <a:prstGeom prst="rect">
          <a:avLst/>
        </a:prstGeom>
      </xdr:spPr>
    </xdr:pic>
    <xdr:clientData/>
  </xdr:twoCellAnchor>
  <xdr:twoCellAnchor editAs="oneCell">
    <xdr:from>
      <xdr:col>0</xdr:col>
      <xdr:colOff>173390</xdr:colOff>
      <xdr:row>12</xdr:row>
      <xdr:rowOff>54952</xdr:rowOff>
    </xdr:from>
    <xdr:to>
      <xdr:col>0</xdr:col>
      <xdr:colOff>1227433</xdr:colOff>
      <xdr:row>12</xdr:row>
      <xdr:rowOff>537352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3390" y="9913327"/>
          <a:ext cx="1054043" cy="48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123027</xdr:colOff>
      <xdr:row>14</xdr:row>
      <xdr:rowOff>54724</xdr:rowOff>
    </xdr:from>
    <xdr:to>
      <xdr:col>0</xdr:col>
      <xdr:colOff>1230335</xdr:colOff>
      <xdr:row>14</xdr:row>
      <xdr:rowOff>550025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027" y="11135474"/>
          <a:ext cx="1107308" cy="49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160029</xdr:colOff>
      <xdr:row>22</xdr:row>
      <xdr:rowOff>27952</xdr:rowOff>
    </xdr:from>
    <xdr:to>
      <xdr:col>0</xdr:col>
      <xdr:colOff>1264844</xdr:colOff>
      <xdr:row>22</xdr:row>
      <xdr:rowOff>560892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0029" y="9456432"/>
          <a:ext cx="1104815" cy="531209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20</xdr:row>
      <xdr:rowOff>31521</xdr:rowOff>
    </xdr:from>
    <xdr:to>
      <xdr:col>0</xdr:col>
      <xdr:colOff>1254491</xdr:colOff>
      <xdr:row>20</xdr:row>
      <xdr:rowOff>514351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9701" y="7251471"/>
          <a:ext cx="1114790" cy="482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152202</xdr:colOff>
      <xdr:row>26</xdr:row>
      <xdr:rowOff>30483</xdr:rowOff>
    </xdr:from>
    <xdr:to>
      <xdr:col>0</xdr:col>
      <xdr:colOff>1259510</xdr:colOff>
      <xdr:row>26</xdr:row>
      <xdr:rowOff>495301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2202" y="10565133"/>
          <a:ext cx="1107308" cy="464818"/>
        </a:xfrm>
        <a:prstGeom prst="rect">
          <a:avLst/>
        </a:prstGeom>
      </xdr:spPr>
    </xdr:pic>
    <xdr:clientData/>
  </xdr:twoCellAnchor>
  <xdr:twoCellAnchor editAs="oneCell">
    <xdr:from>
      <xdr:col>0</xdr:col>
      <xdr:colOff>167639</xdr:colOff>
      <xdr:row>24</xdr:row>
      <xdr:rowOff>30488</xdr:rowOff>
    </xdr:from>
    <xdr:to>
      <xdr:col>0</xdr:col>
      <xdr:colOff>1269960</xdr:colOff>
      <xdr:row>24</xdr:row>
      <xdr:rowOff>466726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7639" y="9538170"/>
          <a:ext cx="1102321" cy="436238"/>
        </a:xfrm>
        <a:prstGeom prst="rect">
          <a:avLst/>
        </a:prstGeom>
      </xdr:spPr>
    </xdr:pic>
    <xdr:clientData/>
  </xdr:twoCellAnchor>
  <xdr:twoCellAnchor editAs="oneCell">
    <xdr:from>
      <xdr:col>0</xdr:col>
      <xdr:colOff>154942</xdr:colOff>
      <xdr:row>25</xdr:row>
      <xdr:rowOff>40648</xdr:rowOff>
    </xdr:from>
    <xdr:to>
      <xdr:col>0</xdr:col>
      <xdr:colOff>1257263</xdr:colOff>
      <xdr:row>25</xdr:row>
      <xdr:rowOff>504825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4942" y="10022848"/>
          <a:ext cx="1102321" cy="464177"/>
        </a:xfrm>
        <a:prstGeom prst="rect">
          <a:avLst/>
        </a:prstGeom>
      </xdr:spPr>
    </xdr:pic>
    <xdr:clientData/>
  </xdr:twoCellAnchor>
  <xdr:twoCellAnchor editAs="oneCell">
    <xdr:from>
      <xdr:col>0</xdr:col>
      <xdr:colOff>137796</xdr:colOff>
      <xdr:row>19</xdr:row>
      <xdr:rowOff>45114</xdr:rowOff>
    </xdr:from>
    <xdr:to>
      <xdr:col>0</xdr:col>
      <xdr:colOff>1252586</xdr:colOff>
      <xdr:row>19</xdr:row>
      <xdr:rowOff>542638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796" y="13856364"/>
          <a:ext cx="1114790" cy="497524"/>
        </a:xfrm>
        <a:prstGeom prst="rect">
          <a:avLst/>
        </a:prstGeom>
      </xdr:spPr>
    </xdr:pic>
    <xdr:clientData/>
  </xdr:twoCellAnchor>
  <xdr:twoCellAnchor editAs="oneCell">
    <xdr:from>
      <xdr:col>0</xdr:col>
      <xdr:colOff>162576</xdr:colOff>
      <xdr:row>23</xdr:row>
      <xdr:rowOff>33024</xdr:rowOff>
    </xdr:from>
    <xdr:to>
      <xdr:col>0</xdr:col>
      <xdr:colOff>1269884</xdr:colOff>
      <xdr:row>23</xdr:row>
      <xdr:rowOff>495300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2576" y="8910324"/>
          <a:ext cx="1107308" cy="462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132084</xdr:colOff>
      <xdr:row>21</xdr:row>
      <xdr:rowOff>22873</xdr:rowOff>
    </xdr:from>
    <xdr:to>
      <xdr:col>0</xdr:col>
      <xdr:colOff>1246874</xdr:colOff>
      <xdr:row>21</xdr:row>
      <xdr:rowOff>495301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2084" y="7795273"/>
          <a:ext cx="1114790" cy="472428"/>
        </a:xfrm>
        <a:prstGeom prst="rect">
          <a:avLst/>
        </a:prstGeom>
      </xdr:spPr>
    </xdr:pic>
    <xdr:clientData/>
  </xdr:twoCellAnchor>
  <xdr:twoCellAnchor editAs="oneCell">
    <xdr:from>
      <xdr:col>0</xdr:col>
      <xdr:colOff>162591</xdr:colOff>
      <xdr:row>28</xdr:row>
      <xdr:rowOff>95250</xdr:rowOff>
    </xdr:from>
    <xdr:to>
      <xdr:col>0</xdr:col>
      <xdr:colOff>1220382</xdr:colOff>
      <xdr:row>28</xdr:row>
      <xdr:rowOff>510540</xdr:rowOff>
    </xdr:to>
    <xdr:pic>
      <xdr:nvPicPr>
        <xdr:cNvPr id="38" name="Image 37" descr="Affichage de Copie de Infusions 1336_soir__acing pack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91" y="11734800"/>
          <a:ext cx="1057791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162578</xdr:colOff>
      <xdr:row>27</xdr:row>
      <xdr:rowOff>65491</xdr:rowOff>
    </xdr:from>
    <xdr:to>
      <xdr:col>0</xdr:col>
      <xdr:colOff>1243274</xdr:colOff>
      <xdr:row>27</xdr:row>
      <xdr:rowOff>554183</xdr:rowOff>
    </xdr:to>
    <xdr:pic>
      <xdr:nvPicPr>
        <xdr:cNvPr id="40" name="Image 39" descr="Affichage de Copie de Infusions 1336_silhouette_facing pack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78" y="11152591"/>
          <a:ext cx="1080696" cy="486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94634</xdr:colOff>
      <xdr:row>30</xdr:row>
      <xdr:rowOff>64404</xdr:rowOff>
    </xdr:from>
    <xdr:to>
      <xdr:col>0</xdr:col>
      <xdr:colOff>1181735</xdr:colOff>
      <xdr:row>30</xdr:row>
      <xdr:rowOff>511176</xdr:rowOff>
    </xdr:to>
    <xdr:pic>
      <xdr:nvPicPr>
        <xdr:cNvPr id="42" name="Image 41" descr="Affichage de Copie de Infusions 1336_tonifiante__facing pack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34" y="20162154"/>
          <a:ext cx="1087101" cy="44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180316</xdr:colOff>
      <xdr:row>29</xdr:row>
      <xdr:rowOff>76201</xdr:rowOff>
    </xdr:from>
    <xdr:to>
      <xdr:col>0</xdr:col>
      <xdr:colOff>1179159</xdr:colOff>
      <xdr:row>29</xdr:row>
      <xdr:rowOff>522601</xdr:rowOff>
    </xdr:to>
    <xdr:pic>
      <xdr:nvPicPr>
        <xdr:cNvPr id="43" name="Image 42" descr="Affichage de 1336_infusions_légèreté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13" t="61945" r="45549" b="16082"/>
        <a:stretch/>
      </xdr:blipFill>
      <xdr:spPr bwMode="auto">
        <a:xfrm>
          <a:off x="180316" y="19602451"/>
          <a:ext cx="998843" cy="44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213379</xdr:colOff>
      <xdr:row>11</xdr:row>
      <xdr:rowOff>50799</xdr:rowOff>
    </xdr:from>
    <xdr:to>
      <xdr:col>0</xdr:col>
      <xdr:colOff>1218130</xdr:colOff>
      <xdr:row>11</xdr:row>
      <xdr:rowOff>554182</xdr:rowOff>
    </xdr:to>
    <xdr:pic>
      <xdr:nvPicPr>
        <xdr:cNvPr id="44" name="Image 43" descr="Affichage de anis reglisse_facing pack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79" y="2440708"/>
          <a:ext cx="1004751" cy="50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178463</xdr:colOff>
      <xdr:row>13</xdr:row>
      <xdr:rowOff>46352</xdr:rowOff>
    </xdr:from>
    <xdr:to>
      <xdr:col>0</xdr:col>
      <xdr:colOff>1202591</xdr:colOff>
      <xdr:row>13</xdr:row>
      <xdr:rowOff>530225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63" y="10539727"/>
          <a:ext cx="1024128" cy="48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294653</xdr:colOff>
      <xdr:row>47</xdr:row>
      <xdr:rowOff>50807</xdr:rowOff>
    </xdr:from>
    <xdr:ext cx="853427" cy="497833"/>
    <xdr:pic>
      <xdr:nvPicPr>
        <xdr:cNvPr id="28" name="Image 27" descr="Image 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94653" y="14000487"/>
          <a:ext cx="853427" cy="49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203835</xdr:colOff>
      <xdr:row>52</xdr:row>
      <xdr:rowOff>95901</xdr:rowOff>
    </xdr:from>
    <xdr:to>
      <xdr:col>0</xdr:col>
      <xdr:colOff>986155</xdr:colOff>
      <xdr:row>53</xdr:row>
      <xdr:rowOff>679</xdr:rowOff>
    </xdr:to>
    <xdr:pic>
      <xdr:nvPicPr>
        <xdr:cNvPr id="26" name="Image 25" descr="Affichage de 160518_scopti_infusion_menthe douce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18650601"/>
          <a:ext cx="782320" cy="45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284480</xdr:colOff>
      <xdr:row>53</xdr:row>
      <xdr:rowOff>84485</xdr:rowOff>
    </xdr:from>
    <xdr:to>
      <xdr:col>0</xdr:col>
      <xdr:colOff>1031021</xdr:colOff>
      <xdr:row>53</xdr:row>
      <xdr:rowOff>523875</xdr:rowOff>
    </xdr:to>
    <xdr:pic>
      <xdr:nvPicPr>
        <xdr:cNvPr id="27" name="Image 26" descr="Affichage de 160518_scopti_infusion_camomille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" y="19191635"/>
          <a:ext cx="746541" cy="43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237128</xdr:colOff>
      <xdr:row>44</xdr:row>
      <xdr:rowOff>16795</xdr:rowOff>
    </xdr:from>
    <xdr:to>
      <xdr:col>0</xdr:col>
      <xdr:colOff>999127</xdr:colOff>
      <xdr:row>44</xdr:row>
      <xdr:rowOff>559062</xdr:rowOff>
    </xdr:to>
    <xdr:pic>
      <xdr:nvPicPr>
        <xdr:cNvPr id="30" name="Image 29" descr="Affichage de 151211_scopti_thé_darjeeling_v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28" y="29340188"/>
          <a:ext cx="761999" cy="54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254636</xdr:colOff>
      <xdr:row>51</xdr:row>
      <xdr:rowOff>65580</xdr:rowOff>
    </xdr:from>
    <xdr:to>
      <xdr:col>0</xdr:col>
      <xdr:colOff>1016635</xdr:colOff>
      <xdr:row>51</xdr:row>
      <xdr:rowOff>495300</xdr:rowOff>
    </xdr:to>
    <xdr:pic>
      <xdr:nvPicPr>
        <xdr:cNvPr id="32" name="Image 31" descr="Affichage de 160518_scopti_infusion_tilleul menthe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36" y="18067830"/>
          <a:ext cx="761999" cy="42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264794</xdr:colOff>
      <xdr:row>50</xdr:row>
      <xdr:rowOff>123825</xdr:rowOff>
    </xdr:from>
    <xdr:to>
      <xdr:col>0</xdr:col>
      <xdr:colOff>1057917</xdr:colOff>
      <xdr:row>50</xdr:row>
      <xdr:rowOff>533400</xdr:rowOff>
    </xdr:to>
    <xdr:pic>
      <xdr:nvPicPr>
        <xdr:cNvPr id="33" name="Image 32" descr="Affichage de 160518_scopti_infusion_tilleul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" y="17573625"/>
          <a:ext cx="793123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395732</xdr:colOff>
      <xdr:row>49</xdr:row>
      <xdr:rowOff>93911</xdr:rowOff>
    </xdr:from>
    <xdr:to>
      <xdr:col>0</xdr:col>
      <xdr:colOff>1076960</xdr:colOff>
      <xdr:row>49</xdr:row>
      <xdr:rowOff>495301</xdr:rowOff>
    </xdr:to>
    <xdr:pic>
      <xdr:nvPicPr>
        <xdr:cNvPr id="34" name="Image 33" descr="Affichage de 160518_scopti_infusion_verveine menthe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95732" y="16991261"/>
          <a:ext cx="681228" cy="40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334772</xdr:colOff>
      <xdr:row>48</xdr:row>
      <xdr:rowOff>49720</xdr:rowOff>
    </xdr:from>
    <xdr:to>
      <xdr:col>0</xdr:col>
      <xdr:colOff>1016000</xdr:colOff>
      <xdr:row>48</xdr:row>
      <xdr:rowOff>466725</xdr:rowOff>
    </xdr:to>
    <xdr:pic>
      <xdr:nvPicPr>
        <xdr:cNvPr id="35" name="Image 34" descr="Affichage de 160518_scopti_infusion_verveine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34772" y="16394620"/>
          <a:ext cx="681228" cy="417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271318</xdr:colOff>
      <xdr:row>55</xdr:row>
      <xdr:rowOff>69272</xdr:rowOff>
    </xdr:from>
    <xdr:to>
      <xdr:col>0</xdr:col>
      <xdr:colOff>1023157</xdr:colOff>
      <xdr:row>55</xdr:row>
      <xdr:rowOff>491703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71318" y="20089090"/>
          <a:ext cx="751839" cy="42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223520</xdr:colOff>
      <xdr:row>56</xdr:row>
      <xdr:rowOff>60960</xdr:rowOff>
    </xdr:from>
    <xdr:ext cx="867996" cy="487680"/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520" y="18775680"/>
          <a:ext cx="867996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114300</xdr:colOff>
      <xdr:row>0</xdr:row>
      <xdr:rowOff>45489</xdr:rowOff>
    </xdr:from>
    <xdr:to>
      <xdr:col>2</xdr:col>
      <xdr:colOff>1905</xdr:colOff>
      <xdr:row>0</xdr:row>
      <xdr:rowOff>1022599</xdr:rowOff>
    </xdr:to>
    <xdr:pic>
      <xdr:nvPicPr>
        <xdr:cNvPr id="37" name="Picture 2" descr="D:\LOGO MARS SCOP TI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169" b="19857"/>
        <a:stretch/>
      </xdr:blipFill>
      <xdr:spPr bwMode="auto">
        <a:xfrm>
          <a:off x="114300" y="45489"/>
          <a:ext cx="3467100" cy="977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37744</xdr:colOff>
      <xdr:row>0</xdr:row>
      <xdr:rowOff>215366</xdr:rowOff>
    </xdr:from>
    <xdr:to>
      <xdr:col>8</xdr:col>
      <xdr:colOff>1569244</xdr:colOff>
      <xdr:row>0</xdr:row>
      <xdr:rowOff>914400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670150" y="215366"/>
          <a:ext cx="1531500" cy="699034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398317</xdr:colOff>
      <xdr:row>34</xdr:row>
      <xdr:rowOff>43180</xdr:rowOff>
    </xdr:from>
    <xdr:to>
      <xdr:col>0</xdr:col>
      <xdr:colOff>1061357</xdr:colOff>
      <xdr:row>34</xdr:row>
      <xdr:rowOff>696186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7" y="15718609"/>
          <a:ext cx="663040" cy="6530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37</xdr:row>
      <xdr:rowOff>34636</xdr:rowOff>
    </xdr:from>
    <xdr:to>
      <xdr:col>0</xdr:col>
      <xdr:colOff>1056408</xdr:colOff>
      <xdr:row>37</xdr:row>
      <xdr:rowOff>675409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7837727"/>
          <a:ext cx="675407" cy="64077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33</xdr:row>
      <xdr:rowOff>69272</xdr:rowOff>
    </xdr:from>
    <xdr:to>
      <xdr:col>0</xdr:col>
      <xdr:colOff>1074963</xdr:colOff>
      <xdr:row>33</xdr:row>
      <xdr:rowOff>675408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023522"/>
          <a:ext cx="693963" cy="606136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398319</xdr:colOff>
      <xdr:row>35</xdr:row>
      <xdr:rowOff>69274</xdr:rowOff>
    </xdr:from>
    <xdr:to>
      <xdr:col>0</xdr:col>
      <xdr:colOff>1061357</xdr:colOff>
      <xdr:row>35</xdr:row>
      <xdr:rowOff>675410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9" y="16465881"/>
          <a:ext cx="663038" cy="606136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36</xdr:row>
      <xdr:rowOff>51954</xdr:rowOff>
    </xdr:from>
    <xdr:to>
      <xdr:col>0</xdr:col>
      <xdr:colOff>1061357</xdr:colOff>
      <xdr:row>36</xdr:row>
      <xdr:rowOff>658091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17169740"/>
          <a:ext cx="680358" cy="60613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42</xdr:row>
      <xdr:rowOff>54424</xdr:rowOff>
    </xdr:from>
    <xdr:to>
      <xdr:col>0</xdr:col>
      <xdr:colOff>1061358</xdr:colOff>
      <xdr:row>42</xdr:row>
      <xdr:rowOff>676725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26572" y="21499281"/>
          <a:ext cx="734786" cy="62230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41</xdr:row>
      <xdr:rowOff>40822</xdr:rowOff>
    </xdr:from>
    <xdr:to>
      <xdr:col>0</xdr:col>
      <xdr:colOff>1061357</xdr:colOff>
      <xdr:row>41</xdr:row>
      <xdr:rowOff>693965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20764501"/>
          <a:ext cx="721179" cy="653143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353783</xdr:colOff>
      <xdr:row>39</xdr:row>
      <xdr:rowOff>27214</xdr:rowOff>
    </xdr:from>
    <xdr:to>
      <xdr:col>0</xdr:col>
      <xdr:colOff>1074964</xdr:colOff>
      <xdr:row>39</xdr:row>
      <xdr:rowOff>707572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3" y="19308535"/>
          <a:ext cx="721181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38</xdr:row>
      <xdr:rowOff>27215</xdr:rowOff>
    </xdr:from>
    <xdr:to>
      <xdr:col>0</xdr:col>
      <xdr:colOff>1074965</xdr:colOff>
      <xdr:row>38</xdr:row>
      <xdr:rowOff>666752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18587358"/>
          <a:ext cx="707572" cy="63953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40</xdr:row>
      <xdr:rowOff>40823</xdr:rowOff>
    </xdr:from>
    <xdr:to>
      <xdr:col>0</xdr:col>
      <xdr:colOff>1061357</xdr:colOff>
      <xdr:row>40</xdr:row>
      <xdr:rowOff>693966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85" y="20043323"/>
          <a:ext cx="707572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1709964</xdr:colOff>
      <xdr:row>45</xdr:row>
      <xdr:rowOff>136072</xdr:rowOff>
    </xdr:from>
    <xdr:to>
      <xdr:col>2</xdr:col>
      <xdr:colOff>428625</xdr:colOff>
      <xdr:row>45</xdr:row>
      <xdr:rowOff>418953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1" b="45222"/>
        <a:stretch/>
      </xdr:blipFill>
      <xdr:spPr>
        <a:xfrm rot="20643631">
          <a:off x="3075214" y="29981072"/>
          <a:ext cx="1020536" cy="282881"/>
        </a:xfrm>
        <a:prstGeom prst="rect">
          <a:avLst/>
        </a:prstGeom>
      </xdr:spPr>
    </xdr:pic>
    <xdr:clientData/>
  </xdr:twoCellAnchor>
  <xdr:twoCellAnchor editAs="oneCell">
    <xdr:from>
      <xdr:col>1</xdr:col>
      <xdr:colOff>1776058</xdr:colOff>
      <xdr:row>15</xdr:row>
      <xdr:rowOff>182676</xdr:rowOff>
    </xdr:from>
    <xdr:to>
      <xdr:col>2</xdr:col>
      <xdr:colOff>434540</xdr:colOff>
      <xdr:row>15</xdr:row>
      <xdr:rowOff>448473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1" b="45222"/>
        <a:stretch/>
      </xdr:blipFill>
      <xdr:spPr>
        <a:xfrm rot="20634697">
          <a:off x="3050027" y="10767332"/>
          <a:ext cx="801607" cy="265797"/>
        </a:xfrm>
        <a:prstGeom prst="rect">
          <a:avLst/>
        </a:prstGeom>
      </xdr:spPr>
    </xdr:pic>
    <xdr:clientData/>
  </xdr:twoCellAnchor>
  <xdr:twoCellAnchor editAs="oneCell">
    <xdr:from>
      <xdr:col>1</xdr:col>
      <xdr:colOff>1744438</xdr:colOff>
      <xdr:row>17</xdr:row>
      <xdr:rowOff>156481</xdr:rowOff>
    </xdr:from>
    <xdr:to>
      <xdr:col>2</xdr:col>
      <xdr:colOff>444502</xdr:colOff>
      <xdr:row>17</xdr:row>
      <xdr:rowOff>435635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1" b="45222"/>
        <a:stretch/>
      </xdr:blipFill>
      <xdr:spPr>
        <a:xfrm rot="20592651">
          <a:off x="3018407" y="11884137"/>
          <a:ext cx="843189" cy="279154"/>
        </a:xfrm>
        <a:prstGeom prst="rect">
          <a:avLst/>
        </a:prstGeom>
      </xdr:spPr>
    </xdr:pic>
    <xdr:clientData/>
  </xdr:twoCellAnchor>
  <xdr:twoCellAnchor editAs="oneCell">
    <xdr:from>
      <xdr:col>1</xdr:col>
      <xdr:colOff>1737635</xdr:colOff>
      <xdr:row>16</xdr:row>
      <xdr:rowOff>178708</xdr:rowOff>
    </xdr:from>
    <xdr:to>
      <xdr:col>2</xdr:col>
      <xdr:colOff>412751</xdr:colOff>
      <xdr:row>16</xdr:row>
      <xdr:rowOff>451126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11" b="45222"/>
        <a:stretch/>
      </xdr:blipFill>
      <xdr:spPr>
        <a:xfrm rot="20568097">
          <a:off x="3011604" y="11334864"/>
          <a:ext cx="818241" cy="272418"/>
        </a:xfrm>
        <a:prstGeom prst="rect">
          <a:avLst/>
        </a:prstGeom>
      </xdr:spPr>
    </xdr:pic>
    <xdr:clientData/>
  </xdr:twoCellAnchor>
  <xdr:twoCellAnchor>
    <xdr:from>
      <xdr:col>6</xdr:col>
      <xdr:colOff>1275870</xdr:colOff>
      <xdr:row>0</xdr:row>
      <xdr:rowOff>551467</xdr:rowOff>
    </xdr:from>
    <xdr:to>
      <xdr:col>7</xdr:col>
      <xdr:colOff>264672</xdr:colOff>
      <xdr:row>0</xdr:row>
      <xdr:rowOff>922942</xdr:rowOff>
    </xdr:to>
    <xdr:sp macro="" textlink="">
      <xdr:nvSpPr>
        <xdr:cNvPr id="80" name="Flèche : bas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 rot="3179394">
          <a:off x="10204783" y="144254"/>
          <a:ext cx="371475" cy="1185902"/>
        </a:xfrm>
        <a:prstGeom prst="downArrow">
          <a:avLst/>
        </a:prstGeom>
        <a:solidFill>
          <a:srgbClr val="FFFF00">
            <a:alpha val="80000"/>
          </a:srgbClr>
        </a:solidFill>
        <a:ln w="12700" cap="flat" cmpd="sng" algn="ctr">
          <a:solidFill>
            <a:srgbClr val="253746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7</xdr:col>
      <xdr:colOff>119639</xdr:colOff>
      <xdr:row>0</xdr:row>
      <xdr:rowOff>123031</xdr:rowOff>
    </xdr:from>
    <xdr:to>
      <xdr:col>7</xdr:col>
      <xdr:colOff>1035842</xdr:colOff>
      <xdr:row>0</xdr:row>
      <xdr:rowOff>666750</xdr:rowOff>
    </xdr:to>
    <xdr:sp macro="" textlink="">
      <xdr:nvSpPr>
        <xdr:cNvPr id="81" name="Zone de text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239952" y="123031"/>
          <a:ext cx="916203" cy="543719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Bef>
              <a:spcPts val="500"/>
            </a:spcBef>
            <a:spcAft>
              <a:spcPts val="1000"/>
            </a:spcAft>
          </a:pPr>
          <a:r>
            <a:rPr lang="fr-FR" sz="1400" b="1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Colonne  à remplir</a:t>
          </a:r>
          <a:endParaRPr lang="fr-FR" sz="1050">
            <a:solidFill>
              <a:srgbClr val="FF0000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554181</xdr:colOff>
      <xdr:row>65</xdr:row>
      <xdr:rowOff>129886</xdr:rowOff>
    </xdr:from>
    <xdr:to>
      <xdr:col>8</xdr:col>
      <xdr:colOff>1232332</xdr:colOff>
      <xdr:row>133</xdr:row>
      <xdr:rowOff>121226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24253" t="8001" r="25241" b="-1347"/>
        <a:stretch/>
      </xdr:blipFill>
      <xdr:spPr>
        <a:xfrm>
          <a:off x="554181" y="31960704"/>
          <a:ext cx="13195371" cy="13135841"/>
        </a:xfrm>
        <a:prstGeom prst="rect">
          <a:avLst/>
        </a:prstGeom>
      </xdr:spPr>
    </xdr:pic>
    <xdr:clientData/>
  </xdr:twoCellAnchor>
  <xdr:oneCellAnchor>
    <xdr:from>
      <xdr:col>0</xdr:col>
      <xdr:colOff>82729</xdr:colOff>
      <xdr:row>3</xdr:row>
      <xdr:rowOff>48529</xdr:rowOff>
    </xdr:from>
    <xdr:ext cx="1087101" cy="446772"/>
    <xdr:pic>
      <xdr:nvPicPr>
        <xdr:cNvPr id="71" name="Image 70" descr="Affichage de Copie de Infusions 1336_tonifiante__facing pack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29" y="2894123"/>
          <a:ext cx="1087101" cy="44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96366</xdr:colOff>
      <xdr:row>4</xdr:row>
      <xdr:rowOff>22873</xdr:rowOff>
    </xdr:from>
    <xdr:ext cx="1114790" cy="472428"/>
    <xdr:pic>
      <xdr:nvPicPr>
        <xdr:cNvPr id="74" name="Imag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6366" y="3439967"/>
          <a:ext cx="1114790" cy="472428"/>
        </a:xfrm>
        <a:prstGeom prst="rect">
          <a:avLst/>
        </a:prstGeom>
      </xdr:spPr>
    </xdr:pic>
    <xdr:clientData/>
  </xdr:oneCellAnchor>
  <xdr:oneCellAnchor>
    <xdr:from>
      <xdr:col>0</xdr:col>
      <xdr:colOff>79234</xdr:colOff>
      <xdr:row>5</xdr:row>
      <xdr:rowOff>33024</xdr:rowOff>
    </xdr:from>
    <xdr:ext cx="1107308" cy="462276"/>
    <xdr:pic>
      <xdr:nvPicPr>
        <xdr:cNvPr id="76" name="Imag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9234" y="4021618"/>
          <a:ext cx="1107308" cy="462276"/>
        </a:xfrm>
        <a:prstGeom prst="rect">
          <a:avLst/>
        </a:prstGeom>
      </xdr:spPr>
    </xdr:pic>
    <xdr:clientData/>
  </xdr:oneCellAnchor>
  <xdr:twoCellAnchor>
    <xdr:from>
      <xdr:col>3</xdr:col>
      <xdr:colOff>8797</xdr:colOff>
      <xdr:row>0</xdr:row>
      <xdr:rowOff>395021</xdr:rowOff>
    </xdr:from>
    <xdr:to>
      <xdr:col>3</xdr:col>
      <xdr:colOff>678573</xdr:colOff>
      <xdr:row>0</xdr:row>
      <xdr:rowOff>627534</xdr:rowOff>
    </xdr:to>
    <xdr:sp macro="" textlink="">
      <xdr:nvSpPr>
        <xdr:cNvPr id="2" name="Flèche gau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457198">
          <a:off x="4885597" y="395021"/>
          <a:ext cx="669776" cy="232513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584200</xdr:colOff>
      <xdr:row>0</xdr:row>
      <xdr:rowOff>0</xdr:rowOff>
    </xdr:from>
    <xdr:to>
      <xdr:col>4</xdr:col>
      <xdr:colOff>457200</xdr:colOff>
      <xdr:row>0</xdr:row>
      <xdr:rowOff>631031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08575" y="0"/>
          <a:ext cx="837406" cy="631031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b="1">
              <a:solidFill>
                <a:srgbClr val="FF0000"/>
              </a:solidFill>
            </a:rPr>
            <a:t>Renseigner votre code client</a:t>
          </a:r>
        </a:p>
      </xdr:txBody>
    </xdr:sp>
    <xdr:clientData/>
  </xdr:twoCellAnchor>
  <xdr:twoCellAnchor editAs="oneCell">
    <xdr:from>
      <xdr:col>0</xdr:col>
      <xdr:colOff>142875</xdr:colOff>
      <xdr:row>31</xdr:row>
      <xdr:rowOff>55081</xdr:rowOff>
    </xdr:from>
    <xdr:to>
      <xdr:col>0</xdr:col>
      <xdr:colOff>1182678</xdr:colOff>
      <xdr:row>31</xdr:row>
      <xdr:rowOff>501481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724331"/>
          <a:ext cx="1039803" cy="44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15</xdr:row>
      <xdr:rowOff>47625</xdr:rowOff>
    </xdr:from>
    <xdr:to>
      <xdr:col>0</xdr:col>
      <xdr:colOff>1238750</xdr:colOff>
      <xdr:row>15</xdr:row>
      <xdr:rowOff>519175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1747500"/>
          <a:ext cx="1080000" cy="4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16</xdr:row>
      <xdr:rowOff>49560</xdr:rowOff>
    </xdr:from>
    <xdr:to>
      <xdr:col>0</xdr:col>
      <xdr:colOff>1222374</xdr:colOff>
      <xdr:row>16</xdr:row>
      <xdr:rowOff>519357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" y="12320935"/>
          <a:ext cx="1063625" cy="469797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17</xdr:row>
      <xdr:rowOff>54336</xdr:rowOff>
    </xdr:from>
    <xdr:to>
      <xdr:col>0</xdr:col>
      <xdr:colOff>1222375</xdr:colOff>
      <xdr:row>17</xdr:row>
      <xdr:rowOff>525936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" y="12897211"/>
          <a:ext cx="1063626" cy="4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45</xdr:row>
      <xdr:rowOff>14287</xdr:rowOff>
    </xdr:from>
    <xdr:to>
      <xdr:col>0</xdr:col>
      <xdr:colOff>828674</xdr:colOff>
      <xdr:row>45</xdr:row>
      <xdr:rowOff>581024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29875162"/>
          <a:ext cx="333375" cy="566737"/>
        </a:xfrm>
        <a:prstGeom prst="rect">
          <a:avLst/>
        </a:prstGeom>
      </xdr:spPr>
    </xdr:pic>
    <xdr:clientData/>
  </xdr:twoCellAnchor>
  <xdr:oneCellAnchor>
    <xdr:from>
      <xdr:col>5</xdr:col>
      <xdr:colOff>1488280</xdr:colOff>
      <xdr:row>52</xdr:row>
      <xdr:rowOff>0</xdr:rowOff>
    </xdr:from>
    <xdr:ext cx="5131595" cy="547687"/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1C13DEEB-C91D-4CE4-A66C-4713F92F1742}"/>
            </a:ext>
          </a:extLst>
        </xdr:cNvPr>
        <xdr:cNvSpPr/>
      </xdr:nvSpPr>
      <xdr:spPr>
        <a:xfrm flipH="1">
          <a:off x="8084343" y="32527875"/>
          <a:ext cx="5131595" cy="547687"/>
        </a:xfrm>
        <a:prstGeom prst="rect">
          <a:avLst/>
        </a:prstGeom>
        <a:solidFill>
          <a:schemeClr val="bg1">
            <a:lumMod val="65000"/>
          </a:scheme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1" i="0" u="none" strike="noStrike" kern="0" cap="none" spc="0" normalizeH="0" baseline="0" noProof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Calibri"/>
              <a:ea typeface="+mn-ea"/>
              <a:cs typeface="+mn-cs"/>
            </a:rPr>
            <a:t>INDISPONIBLE</a:t>
          </a:r>
        </a:p>
      </xdr:txBody>
    </xdr:sp>
    <xdr:clientData/>
  </xdr:oneCellAnchor>
  <xdr:twoCellAnchor editAs="oneCell">
    <xdr:from>
      <xdr:col>6</xdr:col>
      <xdr:colOff>0</xdr:colOff>
      <xdr:row>50</xdr:row>
      <xdr:rowOff>0</xdr:rowOff>
    </xdr:from>
    <xdr:to>
      <xdr:col>16384</xdr:col>
      <xdr:colOff>13876</xdr:colOff>
      <xdr:row>51</xdr:row>
      <xdr:rowOff>13193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814502-77DD-47E0-B5DF-BD8DAB380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084344" y="31563469"/>
          <a:ext cx="5145470" cy="56088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16384</xdr:col>
      <xdr:colOff>13876</xdr:colOff>
      <xdr:row>52</xdr:row>
      <xdr:rowOff>13194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C63B34E-D23E-4909-BE9E-D51E0EE30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084344" y="32111156"/>
          <a:ext cx="5145470" cy="560881"/>
        </a:xfrm>
        <a:prstGeom prst="rect">
          <a:avLst/>
        </a:prstGeom>
      </xdr:spPr>
    </xdr:pic>
    <xdr:clientData/>
  </xdr:twoCellAnchor>
  <xdr:oneCellAnchor>
    <xdr:from>
      <xdr:col>0</xdr:col>
      <xdr:colOff>251428</xdr:colOff>
      <xdr:row>2</xdr:row>
      <xdr:rowOff>25907</xdr:rowOff>
    </xdr:from>
    <xdr:ext cx="820134" cy="502035"/>
    <xdr:pic>
      <xdr:nvPicPr>
        <xdr:cNvPr id="68" name="Image 67" descr="Affichage de 160518_scopti_infusion_verveine.png">
          <a:extLst>
            <a:ext uri="{FF2B5EF4-FFF2-40B4-BE49-F238E27FC236}">
              <a16:creationId xmlns:a16="http://schemas.microsoft.com/office/drawing/2014/main" id="{76978E7C-8E81-4560-AA45-6C2051A2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251428" y="2300001"/>
          <a:ext cx="820134" cy="50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53746"/>
    <pageSetUpPr fitToPage="1"/>
  </sheetPr>
  <dimension ref="A1:XFC77"/>
  <sheetViews>
    <sheetView tabSelected="1" zoomScale="80" zoomScaleNormal="80" zoomScaleSheetLayoutView="80" zoomScalePageLayoutView="60" workbookViewId="0">
      <selection activeCell="F3" sqref="F3"/>
    </sheetView>
  </sheetViews>
  <sheetFormatPr baseColWidth="10" defaultColWidth="0" defaultRowHeight="15" x14ac:dyDescent="0.25"/>
  <cols>
    <col min="1" max="1" width="19.140625" customWidth="1"/>
    <col min="2" max="2" width="32.140625" customWidth="1"/>
    <col min="3" max="3" width="16.5703125" customWidth="1"/>
    <col min="4" max="4" width="14.42578125" customWidth="1"/>
    <col min="5" max="5" width="16.5703125" customWidth="1"/>
    <col min="6" max="6" width="22.28515625" customWidth="1"/>
    <col min="7" max="7" width="30.5703125" style="34" customWidth="1"/>
    <col min="8" max="8" width="22.7109375" style="2" customWidth="1"/>
    <col min="9" max="9" width="23.7109375" style="34" customWidth="1"/>
    <col min="10" max="10" width="0" hidden="1" customWidth="1"/>
    <col min="11" max="16383" width="11.42578125" hidden="1"/>
    <col min="16384" max="16384" width="0.140625" hidden="1" customWidth="1"/>
  </cols>
  <sheetData>
    <row r="1" spans="1:10" ht="87" customHeight="1" thickBot="1" x14ac:dyDescent="0.3">
      <c r="A1" s="159"/>
      <c r="B1" s="160"/>
      <c r="C1" s="131" t="s">
        <v>95</v>
      </c>
      <c r="D1" s="156" t="s">
        <v>84</v>
      </c>
      <c r="E1" s="157"/>
      <c r="F1" s="157"/>
      <c r="G1" s="157"/>
      <c r="H1" s="158"/>
      <c r="I1" s="78"/>
    </row>
    <row r="2" spans="1:10" s="32" customFormat="1" ht="92.25" customHeight="1" thickBot="1" x14ac:dyDescent="0.3">
      <c r="A2" s="169" t="s">
        <v>81</v>
      </c>
      <c r="B2" s="170"/>
      <c r="C2" s="42" t="s">
        <v>82</v>
      </c>
      <c r="D2" s="42" t="s">
        <v>1</v>
      </c>
      <c r="E2" s="153" t="s">
        <v>93</v>
      </c>
      <c r="F2" s="43" t="s">
        <v>80</v>
      </c>
      <c r="G2" s="120" t="s">
        <v>99</v>
      </c>
      <c r="H2" s="43" t="s">
        <v>2</v>
      </c>
      <c r="I2" s="43" t="s">
        <v>3</v>
      </c>
    </row>
    <row r="3" spans="1:10" s="32" customFormat="1" ht="45.2" customHeight="1" x14ac:dyDescent="0.25">
      <c r="A3" s="60"/>
      <c r="B3" s="59" t="s">
        <v>69</v>
      </c>
      <c r="C3" s="108">
        <f t="shared" ref="C3" si="0">+E3/1.055</f>
        <v>1.6303317535545025</v>
      </c>
      <c r="D3" s="109">
        <v>5.5E-2</v>
      </c>
      <c r="E3" s="154">
        <f>3.44/2</f>
        <v>1.72</v>
      </c>
      <c r="F3" s="155">
        <v>15</v>
      </c>
      <c r="G3" s="35">
        <v>0</v>
      </c>
      <c r="H3" s="118">
        <f t="shared" ref="H3:H6" si="1">C3*G3*F3</f>
        <v>0</v>
      </c>
      <c r="I3" s="118">
        <f t="shared" ref="I3:I6" si="2">E3*G3*F3</f>
        <v>0</v>
      </c>
      <c r="J3" s="33"/>
    </row>
    <row r="4" spans="1:10" s="32" customFormat="1" ht="45.2" customHeight="1" x14ac:dyDescent="0.25">
      <c r="A4" s="60"/>
      <c r="B4" s="59" t="s">
        <v>47</v>
      </c>
      <c r="C4" s="108">
        <f t="shared" ref="C4:C6" si="3">+E4/1.055</f>
        <v>1.1516587677725121</v>
      </c>
      <c r="D4" s="109">
        <v>5.5E-2</v>
      </c>
      <c r="E4" s="154">
        <f t="shared" ref="E4" si="4">2.43/2</f>
        <v>1.2150000000000001</v>
      </c>
      <c r="F4" s="155">
        <v>12</v>
      </c>
      <c r="G4" s="35">
        <v>0</v>
      </c>
      <c r="H4" s="118">
        <f t="shared" si="1"/>
        <v>0</v>
      </c>
      <c r="I4" s="118">
        <f t="shared" si="2"/>
        <v>0</v>
      </c>
      <c r="J4" s="33"/>
    </row>
    <row r="5" spans="1:10" s="32" customFormat="1" ht="45.2" customHeight="1" x14ac:dyDescent="0.25">
      <c r="A5" s="61"/>
      <c r="B5" s="59" t="s">
        <v>48</v>
      </c>
      <c r="C5" s="108">
        <f t="shared" si="3"/>
        <v>1.1658767772511849</v>
      </c>
      <c r="D5" s="105">
        <v>5.5E-2</v>
      </c>
      <c r="E5" s="154">
        <f>2.46/2</f>
        <v>1.23</v>
      </c>
      <c r="F5" s="155">
        <v>12</v>
      </c>
      <c r="G5" s="35">
        <v>0</v>
      </c>
      <c r="H5" s="118">
        <f t="shared" si="1"/>
        <v>0</v>
      </c>
      <c r="I5" s="118">
        <f t="shared" si="2"/>
        <v>0</v>
      </c>
      <c r="J5" s="33"/>
    </row>
    <row r="6" spans="1:10" s="32" customFormat="1" ht="45.2" customHeight="1" thickBot="1" x14ac:dyDescent="0.3">
      <c r="A6" s="61"/>
      <c r="B6" s="59" t="s">
        <v>42</v>
      </c>
      <c r="C6" s="108">
        <f t="shared" si="3"/>
        <v>1.1042654028436021</v>
      </c>
      <c r="D6" s="105">
        <v>5.5E-2</v>
      </c>
      <c r="E6" s="154">
        <f>2.33/2</f>
        <v>1.165</v>
      </c>
      <c r="F6" s="155">
        <v>12</v>
      </c>
      <c r="G6" s="35">
        <v>0</v>
      </c>
      <c r="H6" s="118">
        <f t="shared" si="1"/>
        <v>0</v>
      </c>
      <c r="I6" s="118">
        <f t="shared" si="2"/>
        <v>0</v>
      </c>
      <c r="J6" s="33"/>
    </row>
    <row r="7" spans="1:10" s="32" customFormat="1" ht="31.5" customHeight="1" thickBot="1" x14ac:dyDescent="0.3">
      <c r="A7" s="181" t="s">
        <v>100</v>
      </c>
      <c r="B7" s="182"/>
      <c r="C7" s="182"/>
      <c r="D7" s="182"/>
      <c r="E7" s="182"/>
      <c r="F7" s="183"/>
      <c r="G7" s="132">
        <f>SUM(G3:G6)</f>
        <v>0</v>
      </c>
      <c r="H7" s="133">
        <f>SUM(H3:H6)</f>
        <v>0</v>
      </c>
      <c r="I7" s="133">
        <f>SUM(I3:I6)</f>
        <v>0</v>
      </c>
      <c r="J7" s="33"/>
    </row>
    <row r="8" spans="1:10" s="32" customFormat="1" ht="42.75" customHeight="1" thickBot="1" x14ac:dyDescent="0.3">
      <c r="A8" s="36"/>
      <c r="B8" s="37"/>
      <c r="C8" s="38"/>
      <c r="D8" s="39"/>
      <c r="E8" s="40"/>
      <c r="F8" s="37"/>
      <c r="G8" s="41"/>
      <c r="H8" s="44"/>
      <c r="I8" s="45"/>
    </row>
    <row r="9" spans="1:10" s="32" customFormat="1" ht="64.5" customHeight="1" thickBot="1" x14ac:dyDescent="0.3">
      <c r="A9" s="179"/>
      <c r="B9" s="180"/>
      <c r="C9" s="47" t="s">
        <v>0</v>
      </c>
      <c r="D9" s="47" t="s">
        <v>1</v>
      </c>
      <c r="E9" s="47" t="s">
        <v>79</v>
      </c>
      <c r="F9" s="48" t="s">
        <v>80</v>
      </c>
      <c r="G9" s="130" t="s">
        <v>98</v>
      </c>
      <c r="H9" s="111" t="s">
        <v>2</v>
      </c>
      <c r="I9" s="43" t="s">
        <v>3</v>
      </c>
    </row>
    <row r="10" spans="1:10" s="32" customFormat="1" ht="45.2" customHeight="1" x14ac:dyDescent="0.25">
      <c r="A10" s="49"/>
      <c r="B10" s="50" t="s">
        <v>51</v>
      </c>
      <c r="C10" s="97">
        <f t="shared" ref="C10:C18" si="5">+E10/1.055</f>
        <v>2.4265402843601898</v>
      </c>
      <c r="D10" s="100">
        <v>5.5E-2</v>
      </c>
      <c r="E10" s="87">
        <v>2.56</v>
      </c>
      <c r="F10" s="51">
        <v>20</v>
      </c>
      <c r="G10" s="140">
        <v>0</v>
      </c>
      <c r="H10" s="121">
        <f>C10*G10</f>
        <v>0</v>
      </c>
      <c r="I10" s="122">
        <f>E10*G10</f>
        <v>0</v>
      </c>
    </row>
    <row r="11" spans="1:10" s="32" customFormat="1" ht="50.25" customHeight="1" x14ac:dyDescent="0.25">
      <c r="A11" s="52"/>
      <c r="B11" s="53" t="s">
        <v>52</v>
      </c>
      <c r="C11" s="98">
        <f t="shared" si="5"/>
        <v>2.4265402843601898</v>
      </c>
      <c r="D11" s="101">
        <v>5.5E-2</v>
      </c>
      <c r="E11" s="88">
        <v>2.56</v>
      </c>
      <c r="F11" s="54">
        <v>20</v>
      </c>
      <c r="G11" s="141">
        <v>0</v>
      </c>
      <c r="H11" s="123">
        <f t="shared" ref="H11:H18" si="6">C11*G11</f>
        <v>0</v>
      </c>
      <c r="I11" s="118">
        <f t="shared" ref="I11:I18" si="7">E11*G11</f>
        <v>0</v>
      </c>
    </row>
    <row r="12" spans="1:10" s="32" customFormat="1" ht="51.75" customHeight="1" x14ac:dyDescent="0.25">
      <c r="A12" s="55"/>
      <c r="B12" s="53" t="s">
        <v>53</v>
      </c>
      <c r="C12" s="98">
        <f t="shared" si="5"/>
        <v>2.3696682464454977</v>
      </c>
      <c r="D12" s="101">
        <v>5.5E-2</v>
      </c>
      <c r="E12" s="88">
        <v>2.5</v>
      </c>
      <c r="F12" s="54">
        <v>20</v>
      </c>
      <c r="G12" s="141">
        <v>0</v>
      </c>
      <c r="H12" s="123">
        <f t="shared" si="6"/>
        <v>0</v>
      </c>
      <c r="I12" s="118">
        <f t="shared" si="7"/>
        <v>0</v>
      </c>
    </row>
    <row r="13" spans="1:10" s="32" customFormat="1" ht="50.25" customHeight="1" x14ac:dyDescent="0.25">
      <c r="A13" s="52"/>
      <c r="B13" s="53" t="s">
        <v>54</v>
      </c>
      <c r="C13" s="98">
        <f t="shared" si="5"/>
        <v>2.4265402843601898</v>
      </c>
      <c r="D13" s="101">
        <v>5.5E-2</v>
      </c>
      <c r="E13" s="88">
        <v>2.56</v>
      </c>
      <c r="F13" s="54">
        <v>20</v>
      </c>
      <c r="G13" s="142">
        <v>0</v>
      </c>
      <c r="H13" s="123">
        <f t="shared" si="6"/>
        <v>0</v>
      </c>
      <c r="I13" s="118">
        <f t="shared" si="7"/>
        <v>0</v>
      </c>
    </row>
    <row r="14" spans="1:10" s="32" customFormat="1" ht="46.5" customHeight="1" x14ac:dyDescent="0.25">
      <c r="A14" s="52"/>
      <c r="B14" s="53" t="s">
        <v>55</v>
      </c>
      <c r="C14" s="98">
        <f t="shared" si="5"/>
        <v>2.4265402843601898</v>
      </c>
      <c r="D14" s="101">
        <v>5.5E-2</v>
      </c>
      <c r="E14" s="88">
        <v>2.56</v>
      </c>
      <c r="F14" s="54">
        <v>20</v>
      </c>
      <c r="G14" s="141">
        <v>0</v>
      </c>
      <c r="H14" s="123">
        <f t="shared" si="6"/>
        <v>0</v>
      </c>
      <c r="I14" s="118">
        <f t="shared" si="7"/>
        <v>0</v>
      </c>
    </row>
    <row r="15" spans="1:10" s="32" customFormat="1" ht="49.15" customHeight="1" x14ac:dyDescent="0.25">
      <c r="A15" s="152"/>
      <c r="B15" s="53" t="s">
        <v>56</v>
      </c>
      <c r="C15" s="98">
        <f t="shared" si="5"/>
        <v>2.4739336492890995</v>
      </c>
      <c r="D15" s="101">
        <v>5.5E-2</v>
      </c>
      <c r="E15" s="88">
        <v>2.61</v>
      </c>
      <c r="F15" s="54">
        <v>20</v>
      </c>
      <c r="G15" s="141">
        <v>0</v>
      </c>
      <c r="H15" s="123">
        <f t="shared" ref="H15" si="8">C15*G15</f>
        <v>0</v>
      </c>
      <c r="I15" s="118">
        <f t="shared" ref="I15" si="9">E15*G15</f>
        <v>0</v>
      </c>
      <c r="J15" s="33"/>
    </row>
    <row r="16" spans="1:10" s="32" customFormat="1" ht="45.2" customHeight="1" x14ac:dyDescent="0.25">
      <c r="A16" s="152"/>
      <c r="B16" s="53" t="s">
        <v>83</v>
      </c>
      <c r="C16" s="98">
        <f t="shared" si="5"/>
        <v>2.3696682464454977</v>
      </c>
      <c r="D16" s="101">
        <v>5.5E-2</v>
      </c>
      <c r="E16" s="88">
        <v>2.5</v>
      </c>
      <c r="F16" s="54">
        <v>20</v>
      </c>
      <c r="G16" s="143">
        <v>0</v>
      </c>
      <c r="H16" s="123">
        <f t="shared" si="6"/>
        <v>0</v>
      </c>
      <c r="I16" s="118">
        <f t="shared" si="7"/>
        <v>0</v>
      </c>
      <c r="J16" s="33"/>
    </row>
    <row r="17" spans="1:10" s="32" customFormat="1" ht="45.2" customHeight="1" x14ac:dyDescent="0.25">
      <c r="A17" s="152"/>
      <c r="B17" s="53" t="s">
        <v>4</v>
      </c>
      <c r="C17" s="98">
        <f t="shared" si="5"/>
        <v>2.3696682464454977</v>
      </c>
      <c r="D17" s="101">
        <v>5.5E-2</v>
      </c>
      <c r="E17" s="88">
        <v>2.5</v>
      </c>
      <c r="F17" s="54">
        <v>20</v>
      </c>
      <c r="G17" s="144">
        <v>0</v>
      </c>
      <c r="H17" s="123">
        <f t="shared" si="6"/>
        <v>0</v>
      </c>
      <c r="I17" s="118">
        <f t="shared" si="7"/>
        <v>0</v>
      </c>
      <c r="J17" s="33"/>
    </row>
    <row r="18" spans="1:10" s="32" customFormat="1" ht="45.2" customHeight="1" thickBot="1" x14ac:dyDescent="0.3">
      <c r="A18" s="151"/>
      <c r="B18" s="62" t="s">
        <v>77</v>
      </c>
      <c r="C18" s="99">
        <f t="shared" si="5"/>
        <v>2.4739336492890995</v>
      </c>
      <c r="D18" s="103">
        <v>5.5E-2</v>
      </c>
      <c r="E18" s="90">
        <v>2.61</v>
      </c>
      <c r="F18" s="85">
        <v>20</v>
      </c>
      <c r="G18" s="145">
        <v>0</v>
      </c>
      <c r="H18" s="124">
        <f t="shared" si="6"/>
        <v>0</v>
      </c>
      <c r="I18" s="125">
        <f t="shared" si="7"/>
        <v>0</v>
      </c>
      <c r="J18" s="33"/>
    </row>
    <row r="19" spans="1:10" s="32" customFormat="1" ht="31.5" customHeight="1" thickBot="1" x14ac:dyDescent="0.3">
      <c r="A19" s="174" t="s">
        <v>86</v>
      </c>
      <c r="B19" s="175"/>
      <c r="C19" s="175"/>
      <c r="D19" s="175"/>
      <c r="E19" s="175"/>
      <c r="F19" s="176"/>
      <c r="G19" s="86">
        <f>SUM(G10:G18)</f>
        <v>0</v>
      </c>
      <c r="H19" s="46">
        <f>SUM(H10:H18)</f>
        <v>0</v>
      </c>
      <c r="I19" s="113">
        <f>SUM(I10:I18)</f>
        <v>0</v>
      </c>
      <c r="J19" s="33"/>
    </row>
    <row r="20" spans="1:10" s="32" customFormat="1" ht="45.2" customHeight="1" x14ac:dyDescent="0.25">
      <c r="A20" s="63"/>
      <c r="B20" s="57" t="s">
        <v>49</v>
      </c>
      <c r="C20" s="96">
        <f t="shared" ref="C20:C32" si="10">+E20/1.055</f>
        <v>2.2085308056872042</v>
      </c>
      <c r="D20" s="104">
        <v>5.5E-2</v>
      </c>
      <c r="E20" s="91">
        <v>2.33</v>
      </c>
      <c r="F20" s="64">
        <v>12</v>
      </c>
      <c r="G20" s="142">
        <v>0</v>
      </c>
      <c r="H20" s="126">
        <f t="shared" ref="H20:H31" si="11">C20*G20</f>
        <v>0</v>
      </c>
      <c r="I20" s="117">
        <f t="shared" ref="I20:I31" si="12">E20*G20</f>
        <v>0</v>
      </c>
      <c r="J20" s="33"/>
    </row>
    <row r="21" spans="1:10" s="32" customFormat="1" ht="45.2" customHeight="1" x14ac:dyDescent="0.25">
      <c r="A21" s="61"/>
      <c r="B21" s="59" t="s">
        <v>50</v>
      </c>
      <c r="C21" s="95">
        <f t="shared" si="10"/>
        <v>2.2085308056872042</v>
      </c>
      <c r="D21" s="101">
        <v>5.5E-2</v>
      </c>
      <c r="E21" s="88">
        <v>2.33</v>
      </c>
      <c r="F21" s="64">
        <v>12</v>
      </c>
      <c r="G21" s="141">
        <v>0</v>
      </c>
      <c r="H21" s="123">
        <f t="shared" si="11"/>
        <v>0</v>
      </c>
      <c r="I21" s="118">
        <f t="shared" si="12"/>
        <v>0</v>
      </c>
      <c r="J21" s="33"/>
    </row>
    <row r="22" spans="1:10" s="32" customFormat="1" ht="45.2" customHeight="1" x14ac:dyDescent="0.25">
      <c r="A22" s="61"/>
      <c r="B22" s="59" t="s">
        <v>48</v>
      </c>
      <c r="C22" s="95">
        <f t="shared" si="10"/>
        <v>2.3317535545023698</v>
      </c>
      <c r="D22" s="101">
        <v>5.5E-2</v>
      </c>
      <c r="E22" s="88">
        <v>2.46</v>
      </c>
      <c r="F22" s="64">
        <v>12</v>
      </c>
      <c r="G22" s="141">
        <v>0</v>
      </c>
      <c r="H22" s="123">
        <f t="shared" si="11"/>
        <v>0</v>
      </c>
      <c r="I22" s="118">
        <f t="shared" si="12"/>
        <v>0</v>
      </c>
      <c r="J22" s="33"/>
    </row>
    <row r="23" spans="1:10" s="32" customFormat="1" ht="45.2" customHeight="1" x14ac:dyDescent="0.25">
      <c r="A23" s="61"/>
      <c r="B23" s="59" t="s">
        <v>43</v>
      </c>
      <c r="C23" s="95">
        <f t="shared" si="10"/>
        <v>2.2085308056872042</v>
      </c>
      <c r="D23" s="101">
        <v>5.5E-2</v>
      </c>
      <c r="E23" s="88">
        <v>2.33</v>
      </c>
      <c r="F23" s="64">
        <v>12</v>
      </c>
      <c r="G23" s="141">
        <v>0</v>
      </c>
      <c r="H23" s="123">
        <f t="shared" si="11"/>
        <v>0</v>
      </c>
      <c r="I23" s="118">
        <f t="shared" si="12"/>
        <v>0</v>
      </c>
      <c r="J23" s="33"/>
    </row>
    <row r="24" spans="1:10" s="32" customFormat="1" ht="45.2" customHeight="1" x14ac:dyDescent="0.25">
      <c r="A24" s="61"/>
      <c r="B24" s="59" t="s">
        <v>42</v>
      </c>
      <c r="C24" s="95">
        <f t="shared" si="10"/>
        <v>2.2085308056872042</v>
      </c>
      <c r="D24" s="101">
        <v>5.5E-2</v>
      </c>
      <c r="E24" s="88">
        <v>2.33</v>
      </c>
      <c r="F24" s="64">
        <v>12</v>
      </c>
      <c r="G24" s="141">
        <v>0</v>
      </c>
      <c r="H24" s="123">
        <f t="shared" si="11"/>
        <v>0</v>
      </c>
      <c r="I24" s="118">
        <f t="shared" si="12"/>
        <v>0</v>
      </c>
      <c r="J24" s="33"/>
    </row>
    <row r="25" spans="1:10" s="32" customFormat="1" ht="45.2" customHeight="1" x14ac:dyDescent="0.25">
      <c r="A25" s="61"/>
      <c r="B25" s="59" t="s">
        <v>41</v>
      </c>
      <c r="C25" s="95">
        <f t="shared" si="10"/>
        <v>2.2085308056872042</v>
      </c>
      <c r="D25" s="101">
        <v>5.5E-2</v>
      </c>
      <c r="E25" s="88">
        <v>2.33</v>
      </c>
      <c r="F25" s="64">
        <v>12</v>
      </c>
      <c r="G25" s="141">
        <v>0</v>
      </c>
      <c r="H25" s="123">
        <f t="shared" si="11"/>
        <v>0</v>
      </c>
      <c r="I25" s="118">
        <f t="shared" si="12"/>
        <v>0</v>
      </c>
      <c r="J25" s="33"/>
    </row>
    <row r="26" spans="1:10" s="32" customFormat="1" ht="45.2" customHeight="1" x14ac:dyDescent="0.25">
      <c r="A26" s="61"/>
      <c r="B26" s="59" t="s">
        <v>40</v>
      </c>
      <c r="C26" s="95">
        <f t="shared" si="10"/>
        <v>2.3127962085308056</v>
      </c>
      <c r="D26" s="101">
        <v>5.5E-2</v>
      </c>
      <c r="E26" s="88">
        <v>2.44</v>
      </c>
      <c r="F26" s="110">
        <v>20</v>
      </c>
      <c r="G26" s="141">
        <v>0</v>
      </c>
      <c r="H26" s="123">
        <f t="shared" si="11"/>
        <v>0</v>
      </c>
      <c r="I26" s="118">
        <f t="shared" si="12"/>
        <v>0</v>
      </c>
      <c r="J26" s="33"/>
    </row>
    <row r="27" spans="1:10" s="32" customFormat="1" ht="45.2" customHeight="1" x14ac:dyDescent="0.25">
      <c r="A27" s="61"/>
      <c r="B27" s="59" t="s">
        <v>39</v>
      </c>
      <c r="C27" s="95">
        <f t="shared" si="10"/>
        <v>2.2085308056872042</v>
      </c>
      <c r="D27" s="101">
        <v>5.5E-2</v>
      </c>
      <c r="E27" s="88">
        <v>2.33</v>
      </c>
      <c r="F27" s="64">
        <v>12</v>
      </c>
      <c r="G27" s="141">
        <v>0</v>
      </c>
      <c r="H27" s="123">
        <f t="shared" si="11"/>
        <v>0</v>
      </c>
      <c r="I27" s="118">
        <f t="shared" si="12"/>
        <v>0</v>
      </c>
      <c r="J27" s="33"/>
    </row>
    <row r="28" spans="1:10" s="32" customFormat="1" ht="45.2" customHeight="1" x14ac:dyDescent="0.25">
      <c r="A28" s="58"/>
      <c r="B28" s="59" t="s">
        <v>44</v>
      </c>
      <c r="C28" s="95">
        <f t="shared" si="10"/>
        <v>2.3033175355450242</v>
      </c>
      <c r="D28" s="101">
        <v>5.5E-2</v>
      </c>
      <c r="E28" s="88">
        <v>2.4300000000000002</v>
      </c>
      <c r="F28" s="64">
        <v>12</v>
      </c>
      <c r="G28" s="141">
        <v>0</v>
      </c>
      <c r="H28" s="123">
        <f t="shared" si="11"/>
        <v>0</v>
      </c>
      <c r="I28" s="118">
        <f t="shared" si="12"/>
        <v>0</v>
      </c>
      <c r="J28" s="33"/>
    </row>
    <row r="29" spans="1:10" s="32" customFormat="1" ht="45.2" customHeight="1" x14ac:dyDescent="0.25">
      <c r="A29" s="61"/>
      <c r="B29" s="59" t="s">
        <v>45</v>
      </c>
      <c r="C29" s="95">
        <f t="shared" si="10"/>
        <v>2.3033175355450242</v>
      </c>
      <c r="D29" s="101">
        <v>5.5E-2</v>
      </c>
      <c r="E29" s="88">
        <v>2.4300000000000002</v>
      </c>
      <c r="F29" s="64">
        <v>12</v>
      </c>
      <c r="G29" s="141">
        <v>0</v>
      </c>
      <c r="H29" s="123">
        <f t="shared" si="11"/>
        <v>0</v>
      </c>
      <c r="I29" s="118">
        <f t="shared" si="12"/>
        <v>0</v>
      </c>
      <c r="J29" s="33"/>
    </row>
    <row r="30" spans="1:10" s="32" customFormat="1" ht="45.2" customHeight="1" x14ac:dyDescent="0.25">
      <c r="A30" s="61"/>
      <c r="B30" s="59" t="s">
        <v>46</v>
      </c>
      <c r="C30" s="95">
        <f t="shared" si="10"/>
        <v>2.3033175355450242</v>
      </c>
      <c r="D30" s="101">
        <v>5.5E-2</v>
      </c>
      <c r="E30" s="88">
        <v>2.4300000000000002</v>
      </c>
      <c r="F30" s="64">
        <v>12</v>
      </c>
      <c r="G30" s="141">
        <v>0</v>
      </c>
      <c r="H30" s="123">
        <f t="shared" si="11"/>
        <v>0</v>
      </c>
      <c r="I30" s="118">
        <f t="shared" si="12"/>
        <v>0</v>
      </c>
      <c r="J30" s="33"/>
    </row>
    <row r="31" spans="1:10" s="32" customFormat="1" ht="45.2" customHeight="1" x14ac:dyDescent="0.25">
      <c r="A31" s="60"/>
      <c r="B31" s="59" t="s">
        <v>47</v>
      </c>
      <c r="C31" s="95">
        <f t="shared" si="10"/>
        <v>2.3033175355450242</v>
      </c>
      <c r="D31" s="101">
        <v>5.5E-2</v>
      </c>
      <c r="E31" s="88">
        <v>2.4300000000000002</v>
      </c>
      <c r="F31" s="79">
        <v>12</v>
      </c>
      <c r="G31" s="141">
        <v>0</v>
      </c>
      <c r="H31" s="123">
        <f t="shared" si="11"/>
        <v>0</v>
      </c>
      <c r="I31" s="118">
        <f t="shared" si="12"/>
        <v>0</v>
      </c>
      <c r="J31" s="33"/>
    </row>
    <row r="32" spans="1:10" s="32" customFormat="1" ht="45.2" customHeight="1" thickBot="1" x14ac:dyDescent="0.3">
      <c r="A32" s="77"/>
      <c r="B32" s="84" t="s">
        <v>78</v>
      </c>
      <c r="C32" s="95">
        <f t="shared" si="10"/>
        <v>2.2085308056872042</v>
      </c>
      <c r="D32" s="101">
        <v>5.5E-2</v>
      </c>
      <c r="E32" s="88">
        <v>2.33</v>
      </c>
      <c r="F32" s="81">
        <v>12</v>
      </c>
      <c r="G32" s="141">
        <v>0</v>
      </c>
      <c r="H32" s="127">
        <f>C32*G32</f>
        <v>0</v>
      </c>
      <c r="I32" s="128">
        <f>E32*G32</f>
        <v>0</v>
      </c>
      <c r="J32" s="33"/>
    </row>
    <row r="33" spans="1:10" s="32" customFormat="1" ht="38.25" customHeight="1" thickBot="1" x14ac:dyDescent="0.3">
      <c r="A33" s="174" t="s">
        <v>87</v>
      </c>
      <c r="B33" s="175"/>
      <c r="C33" s="178"/>
      <c r="D33" s="178"/>
      <c r="E33" s="178"/>
      <c r="F33" s="175"/>
      <c r="G33" s="83">
        <f>SUM(G20:G32)</f>
        <v>0</v>
      </c>
      <c r="H33" s="46">
        <f>SUM(H20:H32)</f>
        <v>0</v>
      </c>
      <c r="I33" s="113">
        <f>SUM(I20:I32)</f>
        <v>0</v>
      </c>
      <c r="J33" s="33"/>
    </row>
    <row r="34" spans="1:10" s="32" customFormat="1" ht="56.85" customHeight="1" x14ac:dyDescent="0.25">
      <c r="A34" s="61"/>
      <c r="B34" s="59" t="s">
        <v>58</v>
      </c>
      <c r="C34" s="95">
        <f t="shared" ref="C34:C43" si="13">+E34/1.055</f>
        <v>7.5355450236966828</v>
      </c>
      <c r="D34" s="101">
        <v>5.5E-2</v>
      </c>
      <c r="E34" s="88">
        <v>7.95</v>
      </c>
      <c r="F34" s="64">
        <v>10</v>
      </c>
      <c r="G34" s="141">
        <v>0</v>
      </c>
      <c r="H34" s="123">
        <f t="shared" ref="H34:H43" si="14">C34*G34</f>
        <v>0</v>
      </c>
      <c r="I34" s="118">
        <f t="shared" ref="I34:I43" si="15">E34*G34</f>
        <v>0</v>
      </c>
      <c r="J34" s="33"/>
    </row>
    <row r="35" spans="1:10" s="32" customFormat="1" ht="56.85" customHeight="1" x14ac:dyDescent="0.25">
      <c r="A35" s="65"/>
      <c r="B35" s="59" t="s">
        <v>57</v>
      </c>
      <c r="C35" s="95">
        <f t="shared" si="13"/>
        <v>7.5355450236966828</v>
      </c>
      <c r="D35" s="101">
        <v>5.5E-2</v>
      </c>
      <c r="E35" s="88">
        <v>7.95</v>
      </c>
      <c r="F35" s="64">
        <v>10</v>
      </c>
      <c r="G35" s="141">
        <v>0</v>
      </c>
      <c r="H35" s="123">
        <f t="shared" si="14"/>
        <v>0</v>
      </c>
      <c r="I35" s="118">
        <f t="shared" si="15"/>
        <v>0</v>
      </c>
      <c r="J35" s="33"/>
    </row>
    <row r="36" spans="1:10" s="32" customFormat="1" ht="56.85" customHeight="1" x14ac:dyDescent="0.25">
      <c r="A36" s="61"/>
      <c r="B36" s="59" t="s">
        <v>59</v>
      </c>
      <c r="C36" s="95">
        <f t="shared" si="13"/>
        <v>7.5355450236966828</v>
      </c>
      <c r="D36" s="101">
        <v>5.5E-2</v>
      </c>
      <c r="E36" s="88">
        <v>7.95</v>
      </c>
      <c r="F36" s="64">
        <v>10</v>
      </c>
      <c r="G36" s="141">
        <v>0</v>
      </c>
      <c r="H36" s="123">
        <f t="shared" si="14"/>
        <v>0</v>
      </c>
      <c r="I36" s="118">
        <f t="shared" si="15"/>
        <v>0</v>
      </c>
      <c r="J36" s="33"/>
    </row>
    <row r="37" spans="1:10" s="32" customFormat="1" ht="56.85" customHeight="1" x14ac:dyDescent="0.25">
      <c r="A37" s="61"/>
      <c r="B37" s="59" t="s">
        <v>60</v>
      </c>
      <c r="C37" s="95">
        <f t="shared" si="13"/>
        <v>7.5355450236966828</v>
      </c>
      <c r="D37" s="101">
        <v>5.5E-2</v>
      </c>
      <c r="E37" s="88">
        <v>7.95</v>
      </c>
      <c r="F37" s="64">
        <v>10</v>
      </c>
      <c r="G37" s="141">
        <v>0</v>
      </c>
      <c r="H37" s="123">
        <f t="shared" si="14"/>
        <v>0</v>
      </c>
      <c r="I37" s="118">
        <f t="shared" si="15"/>
        <v>0</v>
      </c>
      <c r="J37" s="33"/>
    </row>
    <row r="38" spans="1:10" s="32" customFormat="1" ht="56.85" customHeight="1" x14ac:dyDescent="0.25">
      <c r="A38" s="61"/>
      <c r="B38" s="59" t="s">
        <v>61</v>
      </c>
      <c r="C38" s="95">
        <f t="shared" si="13"/>
        <v>7.5355450236966828</v>
      </c>
      <c r="D38" s="101">
        <v>5.5E-2</v>
      </c>
      <c r="E38" s="88">
        <v>7.95</v>
      </c>
      <c r="F38" s="64">
        <v>10</v>
      </c>
      <c r="G38" s="141">
        <v>0</v>
      </c>
      <c r="H38" s="123">
        <f t="shared" si="14"/>
        <v>0</v>
      </c>
      <c r="I38" s="118">
        <f t="shared" si="15"/>
        <v>0</v>
      </c>
      <c r="J38" s="33"/>
    </row>
    <row r="39" spans="1:10" s="32" customFormat="1" ht="56.85" customHeight="1" x14ac:dyDescent="0.25">
      <c r="A39" s="61"/>
      <c r="B39" s="59" t="s">
        <v>62</v>
      </c>
      <c r="C39" s="95">
        <f t="shared" si="13"/>
        <v>7.5355450236966828</v>
      </c>
      <c r="D39" s="101">
        <v>5.5E-2</v>
      </c>
      <c r="E39" s="88">
        <v>7.95</v>
      </c>
      <c r="F39" s="64">
        <v>10</v>
      </c>
      <c r="G39" s="141">
        <v>0</v>
      </c>
      <c r="H39" s="123">
        <f t="shared" si="14"/>
        <v>0</v>
      </c>
      <c r="I39" s="118">
        <f t="shared" si="15"/>
        <v>0</v>
      </c>
      <c r="J39" s="33"/>
    </row>
    <row r="40" spans="1:10" s="32" customFormat="1" ht="56.85" customHeight="1" x14ac:dyDescent="0.25">
      <c r="A40" s="61"/>
      <c r="B40" s="59" t="s">
        <v>63</v>
      </c>
      <c r="C40" s="95">
        <f t="shared" si="13"/>
        <v>7.5355450236966828</v>
      </c>
      <c r="D40" s="101">
        <v>5.5E-2</v>
      </c>
      <c r="E40" s="88">
        <v>7.95</v>
      </c>
      <c r="F40" s="64">
        <v>10</v>
      </c>
      <c r="G40" s="141">
        <v>0</v>
      </c>
      <c r="H40" s="123">
        <f t="shared" si="14"/>
        <v>0</v>
      </c>
      <c r="I40" s="118">
        <f t="shared" si="15"/>
        <v>0</v>
      </c>
      <c r="J40" s="33"/>
    </row>
    <row r="41" spans="1:10" s="32" customFormat="1" ht="56.85" customHeight="1" x14ac:dyDescent="0.25">
      <c r="A41" s="61"/>
      <c r="B41" s="59" t="s">
        <v>64</v>
      </c>
      <c r="C41" s="95">
        <f t="shared" si="13"/>
        <v>7.5355450236966828</v>
      </c>
      <c r="D41" s="101">
        <v>5.5E-2</v>
      </c>
      <c r="E41" s="88">
        <v>7.95</v>
      </c>
      <c r="F41" s="64">
        <v>10</v>
      </c>
      <c r="G41" s="141">
        <v>0</v>
      </c>
      <c r="H41" s="123">
        <f t="shared" si="14"/>
        <v>0</v>
      </c>
      <c r="I41" s="118">
        <f t="shared" si="15"/>
        <v>0</v>
      </c>
      <c r="J41" s="33"/>
    </row>
    <row r="42" spans="1:10" s="32" customFormat="1" ht="56.85" customHeight="1" x14ac:dyDescent="0.25">
      <c r="A42" s="61"/>
      <c r="B42" s="59" t="s">
        <v>65</v>
      </c>
      <c r="C42" s="95">
        <f t="shared" si="13"/>
        <v>7.5355450236966828</v>
      </c>
      <c r="D42" s="101">
        <v>5.5E-2</v>
      </c>
      <c r="E42" s="88">
        <v>7.95</v>
      </c>
      <c r="F42" s="64">
        <v>10</v>
      </c>
      <c r="G42" s="141">
        <v>0</v>
      </c>
      <c r="H42" s="123">
        <f t="shared" si="14"/>
        <v>0</v>
      </c>
      <c r="I42" s="118">
        <f t="shared" si="15"/>
        <v>0</v>
      </c>
      <c r="J42" s="33"/>
    </row>
    <row r="43" spans="1:10" s="32" customFormat="1" ht="56.85" customHeight="1" thickBot="1" x14ac:dyDescent="0.3">
      <c r="A43" s="61"/>
      <c r="B43" s="59" t="s">
        <v>66</v>
      </c>
      <c r="C43" s="95">
        <f t="shared" si="13"/>
        <v>11.327014218009479</v>
      </c>
      <c r="D43" s="101">
        <v>5.5E-2</v>
      </c>
      <c r="E43" s="88">
        <v>11.95</v>
      </c>
      <c r="F43" s="64">
        <v>10</v>
      </c>
      <c r="G43" s="141">
        <v>0</v>
      </c>
      <c r="H43" s="127">
        <f t="shared" si="14"/>
        <v>0</v>
      </c>
      <c r="I43" s="128">
        <f t="shared" si="15"/>
        <v>0</v>
      </c>
      <c r="J43" s="33"/>
    </row>
    <row r="44" spans="1:10" s="32" customFormat="1" ht="30" customHeight="1" thickBot="1" x14ac:dyDescent="0.3">
      <c r="A44" s="174" t="s">
        <v>88</v>
      </c>
      <c r="B44" s="175"/>
      <c r="C44" s="175"/>
      <c r="D44" s="175"/>
      <c r="E44" s="175"/>
      <c r="F44" s="175"/>
      <c r="G44" s="56">
        <f>SUM(G34:G43)</f>
        <v>0</v>
      </c>
      <c r="H44" s="46">
        <f>SUM(H34:H43)</f>
        <v>0</v>
      </c>
      <c r="I44" s="113">
        <f>SUM(I34:I43)</f>
        <v>0</v>
      </c>
      <c r="J44" s="33"/>
    </row>
    <row r="45" spans="1:10" s="32" customFormat="1" ht="46.5" customHeight="1" x14ac:dyDescent="0.25">
      <c r="A45" s="150"/>
      <c r="B45" s="147" t="s">
        <v>67</v>
      </c>
      <c r="C45" s="98">
        <f t="shared" ref="C45:C46" si="16">+E45/1.055</f>
        <v>3.6208530805687205</v>
      </c>
      <c r="D45" s="148">
        <v>5.5E-2</v>
      </c>
      <c r="E45" s="88">
        <v>3.82</v>
      </c>
      <c r="F45" s="64">
        <v>20</v>
      </c>
      <c r="G45" s="141">
        <v>0</v>
      </c>
      <c r="H45" s="123">
        <f t="shared" ref="H45" si="17">C45*G45</f>
        <v>0</v>
      </c>
      <c r="I45" s="118">
        <f t="shared" ref="I45" si="18">E45*G45</f>
        <v>0</v>
      </c>
      <c r="J45" s="33"/>
    </row>
    <row r="46" spans="1:10" s="32" customFormat="1" ht="46.5" customHeight="1" thickBot="1" x14ac:dyDescent="0.3">
      <c r="A46" s="149"/>
      <c r="B46" s="66" t="s">
        <v>68</v>
      </c>
      <c r="C46" s="93">
        <f t="shared" si="16"/>
        <v>3.6208530805687205</v>
      </c>
      <c r="D46" s="67">
        <v>5.5E-2</v>
      </c>
      <c r="E46" s="92">
        <v>3.82</v>
      </c>
      <c r="F46" s="68">
        <v>20</v>
      </c>
      <c r="G46" s="141">
        <v>0</v>
      </c>
      <c r="H46" s="123">
        <f t="shared" ref="H46" si="19">C46*G46</f>
        <v>0</v>
      </c>
      <c r="I46" s="118">
        <f t="shared" ref="I46" si="20">E46*G46</f>
        <v>0</v>
      </c>
      <c r="J46" s="33"/>
    </row>
    <row r="47" spans="1:10" s="32" customFormat="1" ht="30" customHeight="1" thickBot="1" x14ac:dyDescent="0.3">
      <c r="A47" s="174" t="s">
        <v>89</v>
      </c>
      <c r="B47" s="175"/>
      <c r="C47" s="175"/>
      <c r="D47" s="175"/>
      <c r="E47" s="175"/>
      <c r="F47" s="175"/>
      <c r="G47" s="83">
        <f>SUM(G45:G46)</f>
        <v>0</v>
      </c>
      <c r="H47" s="46">
        <f>SUM(H45:H46)</f>
        <v>0</v>
      </c>
      <c r="I47" s="113">
        <f>SUM(I45:I46)</f>
        <v>0</v>
      </c>
      <c r="J47" s="33"/>
    </row>
    <row r="48" spans="1:10" s="32" customFormat="1" ht="48.75" customHeight="1" x14ac:dyDescent="0.25">
      <c r="A48" s="69"/>
      <c r="B48" s="70" t="s">
        <v>94</v>
      </c>
      <c r="C48" s="93">
        <f t="shared" ref="C48:C54" si="21">+E48/1.055</f>
        <v>3.6208530805687205</v>
      </c>
      <c r="D48" s="105">
        <v>5.5E-2</v>
      </c>
      <c r="E48" s="92">
        <v>3.82</v>
      </c>
      <c r="F48" s="64">
        <v>15</v>
      </c>
      <c r="G48" s="141">
        <v>0</v>
      </c>
      <c r="H48" s="123">
        <f>C48*G48</f>
        <v>0</v>
      </c>
      <c r="I48" s="118">
        <f t="shared" ref="I48:I54" si="22">E48*G48</f>
        <v>0</v>
      </c>
      <c r="J48" s="33"/>
    </row>
    <row r="49" spans="1:10" s="32" customFormat="1" ht="44.1" customHeight="1" x14ac:dyDescent="0.25">
      <c r="A49" s="58"/>
      <c r="B49" s="59" t="s">
        <v>69</v>
      </c>
      <c r="C49" s="93">
        <f t="shared" si="21"/>
        <v>3.2606635071090051</v>
      </c>
      <c r="D49" s="105">
        <v>5.5E-2</v>
      </c>
      <c r="E49" s="92">
        <v>3.44</v>
      </c>
      <c r="F49" s="64">
        <v>15</v>
      </c>
      <c r="G49" s="141">
        <v>0</v>
      </c>
      <c r="H49" s="123">
        <f t="shared" ref="H49:H54" si="23">C49*G49</f>
        <v>0</v>
      </c>
      <c r="I49" s="118">
        <f t="shared" si="22"/>
        <v>0</v>
      </c>
      <c r="J49" s="33"/>
    </row>
    <row r="50" spans="1:10" s="32" customFormat="1" ht="44.1" customHeight="1" x14ac:dyDescent="0.25">
      <c r="A50" s="58"/>
      <c r="B50" s="59" t="s">
        <v>70</v>
      </c>
      <c r="C50" s="93">
        <f t="shared" si="21"/>
        <v>3.2606635071090051</v>
      </c>
      <c r="D50" s="105">
        <v>5.5E-2</v>
      </c>
      <c r="E50" s="92">
        <v>3.44</v>
      </c>
      <c r="F50" s="64">
        <v>15</v>
      </c>
      <c r="G50" s="141">
        <v>0</v>
      </c>
      <c r="H50" s="123">
        <f t="shared" si="23"/>
        <v>0</v>
      </c>
      <c r="I50" s="118">
        <f t="shared" si="22"/>
        <v>0</v>
      </c>
      <c r="J50" s="33"/>
    </row>
    <row r="51" spans="1:10" s="32" customFormat="1" ht="44.1" customHeight="1" x14ac:dyDescent="0.25">
      <c r="A51" s="115"/>
      <c r="B51" s="116" t="s">
        <v>71</v>
      </c>
      <c r="C51" s="94">
        <f t="shared" si="21"/>
        <v>3.2606635071090051</v>
      </c>
      <c r="D51" s="102">
        <v>5.5E-2</v>
      </c>
      <c r="E51" s="89">
        <v>3.44</v>
      </c>
      <c r="F51" s="82">
        <v>15</v>
      </c>
      <c r="G51" s="141"/>
      <c r="H51" s="123"/>
      <c r="I51" s="118"/>
      <c r="J51" s="33"/>
    </row>
    <row r="52" spans="1:10" s="32" customFormat="1" ht="44.1" customHeight="1" x14ac:dyDescent="0.25">
      <c r="A52" s="115"/>
      <c r="B52" s="116" t="s">
        <v>72</v>
      </c>
      <c r="C52" s="94">
        <f t="shared" si="21"/>
        <v>3.2606635071090051</v>
      </c>
      <c r="D52" s="102">
        <v>5.5E-2</v>
      </c>
      <c r="E52" s="89">
        <v>3.44</v>
      </c>
      <c r="F52" s="82">
        <v>15</v>
      </c>
      <c r="G52" s="141"/>
      <c r="H52" s="123"/>
      <c r="I52" s="118"/>
      <c r="J52" s="33"/>
    </row>
    <row r="53" spans="1:10" s="32" customFormat="1" ht="44.1" customHeight="1" x14ac:dyDescent="0.25">
      <c r="A53" s="115"/>
      <c r="B53" s="116" t="s">
        <v>73</v>
      </c>
      <c r="C53" s="94">
        <f t="shared" si="21"/>
        <v>3.2606635071090051</v>
      </c>
      <c r="D53" s="102">
        <v>5.5E-2</v>
      </c>
      <c r="E53" s="89">
        <v>3.44</v>
      </c>
      <c r="F53" s="82">
        <v>15</v>
      </c>
      <c r="G53" s="141"/>
      <c r="H53" s="123"/>
      <c r="I53" s="118"/>
      <c r="J53" s="33"/>
    </row>
    <row r="54" spans="1:10" s="32" customFormat="1" ht="44.1" customHeight="1" thickBot="1" x14ac:dyDescent="0.3">
      <c r="A54" s="71"/>
      <c r="B54" s="72" t="s">
        <v>74</v>
      </c>
      <c r="C54" s="93">
        <f t="shared" si="21"/>
        <v>3.2606635071090051</v>
      </c>
      <c r="D54" s="105">
        <v>5.5E-2</v>
      </c>
      <c r="E54" s="92">
        <v>3.44</v>
      </c>
      <c r="F54" s="64">
        <v>15</v>
      </c>
      <c r="G54" s="141">
        <v>0</v>
      </c>
      <c r="H54" s="127">
        <f t="shared" si="23"/>
        <v>0</v>
      </c>
      <c r="I54" s="125">
        <f t="shared" si="22"/>
        <v>0</v>
      </c>
      <c r="J54" s="33"/>
    </row>
    <row r="55" spans="1:10" s="32" customFormat="1" ht="24.75" customHeight="1" thickBot="1" x14ac:dyDescent="0.3">
      <c r="A55" s="174" t="s">
        <v>90</v>
      </c>
      <c r="B55" s="175"/>
      <c r="C55" s="175"/>
      <c r="D55" s="175"/>
      <c r="E55" s="175"/>
      <c r="F55" s="177"/>
      <c r="G55" s="76">
        <f>SUM(G48:G54)</f>
        <v>0</v>
      </c>
      <c r="H55" s="112">
        <f>SUM(H48:H54)</f>
        <v>0</v>
      </c>
      <c r="I55" s="114">
        <f>SUM(I48:I54)</f>
        <v>0</v>
      </c>
      <c r="J55" s="33"/>
    </row>
    <row r="56" spans="1:10" s="32" customFormat="1" ht="44.25" customHeight="1" x14ac:dyDescent="0.25">
      <c r="A56" s="73"/>
      <c r="B56" s="74" t="s">
        <v>75</v>
      </c>
      <c r="C56" s="93">
        <f>+E56/1.2</f>
        <v>2.5</v>
      </c>
      <c r="D56" s="106">
        <v>0.2</v>
      </c>
      <c r="E56" s="92">
        <v>3</v>
      </c>
      <c r="F56" s="64">
        <v>1</v>
      </c>
      <c r="G56" s="141">
        <v>0</v>
      </c>
      <c r="H56" s="123">
        <f>C56*G56</f>
        <v>0</v>
      </c>
      <c r="I56" s="118">
        <f>E56*G56</f>
        <v>0</v>
      </c>
      <c r="J56" s="33"/>
    </row>
    <row r="57" spans="1:10" s="32" customFormat="1" ht="45" customHeight="1" thickBot="1" x14ac:dyDescent="0.3">
      <c r="A57" s="60"/>
      <c r="B57" s="75" t="s">
        <v>76</v>
      </c>
      <c r="C57" s="93">
        <f>+E57/1.2</f>
        <v>5</v>
      </c>
      <c r="D57" s="107">
        <v>0.2</v>
      </c>
      <c r="E57" s="92">
        <v>6</v>
      </c>
      <c r="F57" s="80">
        <v>1</v>
      </c>
      <c r="G57" s="146">
        <v>0</v>
      </c>
      <c r="H57" s="129">
        <f>C57*G57</f>
        <v>0</v>
      </c>
      <c r="I57" s="119">
        <f>E57*G57</f>
        <v>0</v>
      </c>
      <c r="J57" s="33"/>
    </row>
    <row r="58" spans="1:10" s="32" customFormat="1" ht="24.75" customHeight="1" thickBot="1" x14ac:dyDescent="0.3">
      <c r="A58" s="174" t="s">
        <v>91</v>
      </c>
      <c r="B58" s="175"/>
      <c r="C58" s="175"/>
      <c r="D58" s="175"/>
      <c r="E58" s="175"/>
      <c r="F58" s="177"/>
      <c r="G58" s="76">
        <f>SUM(G56:G57)</f>
        <v>0</v>
      </c>
      <c r="H58" s="112">
        <f>SUM(H56:H57)</f>
        <v>0</v>
      </c>
      <c r="I58" s="114">
        <f>SUM(I56:I57)</f>
        <v>0</v>
      </c>
      <c r="J58" s="33"/>
    </row>
    <row r="59" spans="1:10" s="32" customFormat="1" ht="102" customHeight="1" thickBot="1" x14ac:dyDescent="0.3">
      <c r="A59" s="161" t="s">
        <v>97</v>
      </c>
      <c r="B59" s="162"/>
      <c r="C59" s="162"/>
      <c r="D59" s="162"/>
      <c r="E59" s="162"/>
      <c r="F59" s="163"/>
      <c r="G59" s="136">
        <f>+G58+G55+G47+G44+G33+G19+G7</f>
        <v>0</v>
      </c>
      <c r="H59" s="137">
        <f>+H58+H55+H47+H44+H33+H19+H7</f>
        <v>0</v>
      </c>
      <c r="I59" s="138">
        <f>+I58+I55+I47+I44+I33+I19+I7</f>
        <v>0</v>
      </c>
      <c r="J59" s="33"/>
    </row>
    <row r="60" spans="1:10" s="32" customFormat="1" ht="48.75" customHeight="1" thickBot="1" x14ac:dyDescent="0.3">
      <c r="A60" s="167" t="s">
        <v>85</v>
      </c>
      <c r="B60" s="168"/>
      <c r="C60" s="168"/>
      <c r="D60" s="168"/>
      <c r="E60" s="168"/>
      <c r="F60" s="168"/>
      <c r="G60" s="136">
        <f>IF((H59)&lt;350,ROUNDUP((SUM(G3*15,G4*12,G5*12,G6*12,G19,G33,G44,G47,G55,G58))/40+G57/24+G56/80,0),"FDP offerts")</f>
        <v>0</v>
      </c>
      <c r="H60" s="139">
        <f>IF(ISNUMBER(G60)=TRUE,G60*7,0)</f>
        <v>0</v>
      </c>
      <c r="I60" s="138">
        <f>+H60*1.2</f>
        <v>0</v>
      </c>
      <c r="J60" s="33"/>
    </row>
    <row r="61" spans="1:10" s="32" customFormat="1" ht="78" customHeight="1" thickBot="1" x14ac:dyDescent="0.3">
      <c r="A61" s="171" t="s">
        <v>96</v>
      </c>
      <c r="B61" s="172"/>
      <c r="C61" s="172"/>
      <c r="D61" s="172"/>
      <c r="E61" s="172"/>
      <c r="F61" s="172"/>
      <c r="G61" s="173"/>
      <c r="H61" s="134" t="str">
        <f>IF(H59&gt;49.99,SUM(H56:H57,H60,H48:H54,H45:H46,H43,H34:H42,H20:H32,H10:H18,H3:H6),"Minimum de commande 50 € ht")</f>
        <v>Minimum de commande 50 € ht</v>
      </c>
      <c r="I61" s="135" t="str">
        <f>IF(H59&gt;49.99,SUM(I56:I57,I60,I48:I54,I45:I46,I43,I34:I42,I20:I32,I10:I18,I3:I6),"Minimum de commande 50 € ht")</f>
        <v>Minimum de commande 50 € ht</v>
      </c>
      <c r="J61" s="33"/>
    </row>
    <row r="62" spans="1:10" s="32" customFormat="1" ht="30.75" customHeight="1" thickBot="1" x14ac:dyDescent="0.3">
      <c r="A62" s="164" t="s">
        <v>92</v>
      </c>
      <c r="B62" s="165"/>
      <c r="C62" s="165"/>
      <c r="D62" s="165"/>
      <c r="E62" s="165"/>
      <c r="F62" s="165"/>
      <c r="G62" s="165"/>
      <c r="H62" s="165"/>
      <c r="I62" s="166"/>
      <c r="J62" s="33"/>
    </row>
    <row r="63" spans="1:10" ht="19.5" customHeight="1" x14ac:dyDescent="0.25">
      <c r="H63" s="3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  <row r="73" spans="1:1" ht="15.75" x14ac:dyDescent="0.25">
      <c r="A73" s="1"/>
    </row>
    <row r="74" spans="1:1" ht="15.75" x14ac:dyDescent="0.25">
      <c r="A74" s="1"/>
    </row>
    <row r="75" spans="1:1" ht="15.75" x14ac:dyDescent="0.25">
      <c r="A75" s="1"/>
    </row>
    <row r="76" spans="1:1" ht="15.75" x14ac:dyDescent="0.25">
      <c r="A76" s="1"/>
    </row>
    <row r="77" spans="1:1" ht="15.75" x14ac:dyDescent="0.25">
      <c r="A77" s="1"/>
    </row>
  </sheetData>
  <sheetProtection algorithmName="SHA-512" hashValue="yNZU4mjRObmqV+trDqSyoq/IQ7LVXEbokxVkUl3z3/y3N3xlkLMW4zdJQzQ+y6KalG4ka/PAKcmcDXB1QsiodQ==" saltValue="wcemAHfz4Jc93hWteeu82A==" spinCount="100000" sheet="1" objects="1" scenarios="1"/>
  <protectedRanges>
    <protectedRange sqref="G45 G8 G10:G18" name="Quantité"/>
  </protectedRanges>
  <mergeCells count="15">
    <mergeCell ref="D1:H1"/>
    <mergeCell ref="A1:B1"/>
    <mergeCell ref="A59:F59"/>
    <mergeCell ref="A62:I62"/>
    <mergeCell ref="A60:F60"/>
    <mergeCell ref="A2:B2"/>
    <mergeCell ref="A61:G61"/>
    <mergeCell ref="A19:F19"/>
    <mergeCell ref="A44:F44"/>
    <mergeCell ref="A47:F47"/>
    <mergeCell ref="A55:F55"/>
    <mergeCell ref="A33:F33"/>
    <mergeCell ref="A9:B9"/>
    <mergeCell ref="A7:F7"/>
    <mergeCell ref="A58:F5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fitToHeight="0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63"/>
  <sheetViews>
    <sheetView topLeftCell="A34" workbookViewId="0">
      <selection activeCell="M56" sqref="M56"/>
    </sheetView>
  </sheetViews>
  <sheetFormatPr baseColWidth="10" defaultRowHeight="15" x14ac:dyDescent="0.25"/>
  <cols>
    <col min="1" max="1" width="19.28515625" customWidth="1"/>
    <col min="2" max="2" width="8.7109375" customWidth="1"/>
    <col min="3" max="3" width="11.28515625" customWidth="1"/>
    <col min="4" max="4" width="13.5703125" customWidth="1"/>
    <col min="7" max="7" width="15.140625" customWidth="1"/>
    <col min="9" max="9" width="12" customWidth="1"/>
  </cols>
  <sheetData>
    <row r="1" spans="1:9" x14ac:dyDescent="0.25">
      <c r="A1" s="3"/>
      <c r="B1" s="187" t="s">
        <v>5</v>
      </c>
      <c r="C1" s="187"/>
      <c r="D1" s="187"/>
      <c r="E1" s="187"/>
      <c r="F1" s="187"/>
      <c r="G1" s="187"/>
      <c r="H1" s="187"/>
      <c r="I1" s="187"/>
    </row>
    <row r="2" spans="1:9" x14ac:dyDescent="0.25">
      <c r="A2" s="3"/>
      <c r="B2" s="4"/>
      <c r="C2" s="4"/>
      <c r="D2" s="4"/>
      <c r="E2" s="4"/>
      <c r="F2" s="4"/>
      <c r="G2" s="4"/>
      <c r="H2" s="4"/>
      <c r="I2" s="4"/>
    </row>
    <row r="3" spans="1:9" x14ac:dyDescent="0.25">
      <c r="A3" s="3" t="s">
        <v>6</v>
      </c>
      <c r="B3" s="188"/>
      <c r="C3" s="189"/>
      <c r="D3" s="189"/>
      <c r="E3" s="189"/>
      <c r="F3" s="189"/>
      <c r="G3" s="189"/>
      <c r="H3" s="189"/>
      <c r="I3" s="190"/>
    </row>
    <row r="4" spans="1:9" x14ac:dyDescent="0.25">
      <c r="A4" s="3"/>
      <c r="B4" s="5"/>
      <c r="C4" s="5"/>
      <c r="D4" s="5"/>
      <c r="E4" s="5"/>
      <c r="F4" s="5"/>
      <c r="G4" s="5"/>
      <c r="H4" s="5"/>
      <c r="I4" s="5"/>
    </row>
    <row r="5" spans="1:9" x14ac:dyDescent="0.25">
      <c r="A5" s="3" t="s">
        <v>7</v>
      </c>
      <c r="B5" s="188"/>
      <c r="C5" s="189"/>
      <c r="D5" s="189"/>
      <c r="E5" s="189"/>
      <c r="F5" s="189"/>
      <c r="G5" s="189"/>
      <c r="H5" s="189"/>
      <c r="I5" s="190"/>
    </row>
    <row r="6" spans="1:9" x14ac:dyDescent="0.25">
      <c r="A6" s="3"/>
      <c r="B6" s="5"/>
      <c r="C6" s="5"/>
      <c r="D6" s="5"/>
      <c r="E6" s="5"/>
      <c r="F6" s="5"/>
      <c r="G6" s="5"/>
      <c r="H6" s="5"/>
      <c r="I6" s="5"/>
    </row>
    <row r="7" spans="1:9" x14ac:dyDescent="0.25">
      <c r="A7" s="3" t="s">
        <v>8</v>
      </c>
      <c r="B7" s="188"/>
      <c r="C7" s="189"/>
      <c r="D7" s="189"/>
      <c r="E7" s="189"/>
      <c r="F7" s="189"/>
      <c r="G7" s="189"/>
      <c r="H7" s="189"/>
      <c r="I7" s="190"/>
    </row>
    <row r="8" spans="1:9" x14ac:dyDescent="0.25">
      <c r="A8" s="3"/>
      <c r="B8" s="5"/>
      <c r="C8" s="5"/>
      <c r="D8" s="5"/>
      <c r="E8" s="5"/>
      <c r="F8" s="5"/>
      <c r="G8" s="5"/>
      <c r="H8" s="5"/>
      <c r="I8" s="5"/>
    </row>
    <row r="9" spans="1:9" x14ac:dyDescent="0.25">
      <c r="A9" s="3"/>
      <c r="B9" s="188"/>
      <c r="C9" s="189"/>
      <c r="D9" s="189"/>
      <c r="E9" s="189"/>
      <c r="F9" s="189"/>
      <c r="G9" s="189"/>
      <c r="H9" s="189"/>
      <c r="I9" s="190"/>
    </row>
    <row r="10" spans="1:9" x14ac:dyDescent="0.25">
      <c r="A10" s="3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3" t="s">
        <v>9</v>
      </c>
      <c r="B11" s="191"/>
      <c r="C11" s="192"/>
      <c r="D11" s="5" t="s">
        <v>10</v>
      </c>
      <c r="E11" s="191"/>
      <c r="F11" s="192"/>
      <c r="G11" s="5" t="s">
        <v>11</v>
      </c>
      <c r="H11" s="191"/>
      <c r="I11" s="192"/>
    </row>
    <row r="12" spans="1:9" x14ac:dyDescent="0.25">
      <c r="A12" s="3"/>
      <c r="B12" s="5"/>
      <c r="C12" s="5"/>
      <c r="D12" s="5"/>
      <c r="E12" s="5"/>
      <c r="F12" s="5"/>
      <c r="G12" s="5"/>
      <c r="H12" s="5"/>
      <c r="I12" s="5"/>
    </row>
    <row r="13" spans="1:9" x14ac:dyDescent="0.25">
      <c r="A13" s="3" t="s">
        <v>12</v>
      </c>
      <c r="B13" s="191"/>
      <c r="C13" s="192"/>
      <c r="D13" s="5" t="s">
        <v>13</v>
      </c>
      <c r="E13" s="191"/>
      <c r="F13" s="192"/>
      <c r="G13" s="5" t="s">
        <v>14</v>
      </c>
      <c r="H13" s="191"/>
      <c r="I13" s="192"/>
    </row>
    <row r="14" spans="1:9" x14ac:dyDescent="0.25">
      <c r="A14" s="3"/>
      <c r="B14" s="5"/>
      <c r="C14" s="5"/>
      <c r="D14" s="5"/>
      <c r="E14" s="5"/>
      <c r="F14" s="5"/>
      <c r="G14" s="5"/>
      <c r="H14" s="5"/>
      <c r="I14" s="5"/>
    </row>
    <row r="15" spans="1:9" x14ac:dyDescent="0.25">
      <c r="A15" s="3"/>
      <c r="B15" s="187" t="s">
        <v>15</v>
      </c>
      <c r="C15" s="187"/>
      <c r="D15" s="187"/>
      <c r="E15" s="187"/>
      <c r="F15" s="187"/>
      <c r="G15" s="187"/>
      <c r="H15" s="187"/>
      <c r="I15" s="187"/>
    </row>
    <row r="16" spans="1:9" x14ac:dyDescent="0.25">
      <c r="A16" s="3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3" t="s">
        <v>6</v>
      </c>
      <c r="B17" s="184"/>
      <c r="C17" s="185"/>
      <c r="D17" s="185"/>
      <c r="E17" s="185"/>
      <c r="F17" s="185"/>
      <c r="G17" s="185"/>
      <c r="H17" s="185"/>
      <c r="I17" s="186"/>
    </row>
    <row r="18" spans="1:9" x14ac:dyDescent="0.25">
      <c r="A18" s="3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3" t="s">
        <v>7</v>
      </c>
      <c r="B19" s="184"/>
      <c r="C19" s="185"/>
      <c r="D19" s="185"/>
      <c r="E19" s="185"/>
      <c r="F19" s="185"/>
      <c r="G19" s="185"/>
      <c r="H19" s="185"/>
      <c r="I19" s="186"/>
    </row>
    <row r="20" spans="1:9" x14ac:dyDescent="0.25">
      <c r="A20" s="3"/>
      <c r="B20" s="5"/>
      <c r="C20" s="5"/>
      <c r="D20" s="5"/>
      <c r="E20" s="5"/>
      <c r="F20" s="5"/>
      <c r="G20" s="5"/>
      <c r="H20" s="5"/>
      <c r="I20" s="5"/>
    </row>
    <row r="21" spans="1:9" x14ac:dyDescent="0.25">
      <c r="A21" s="3" t="s">
        <v>8</v>
      </c>
      <c r="B21" s="184"/>
      <c r="C21" s="185"/>
      <c r="D21" s="185"/>
      <c r="E21" s="185"/>
      <c r="F21" s="185"/>
      <c r="G21" s="185"/>
      <c r="H21" s="185"/>
      <c r="I21" s="186"/>
    </row>
    <row r="22" spans="1:9" x14ac:dyDescent="0.25">
      <c r="A22" s="3"/>
      <c r="B22" s="5"/>
      <c r="C22" s="5"/>
      <c r="D22" s="5"/>
      <c r="E22" s="5"/>
      <c r="F22" s="5"/>
      <c r="G22" s="5"/>
      <c r="H22" s="5"/>
      <c r="I22" s="5"/>
    </row>
    <row r="23" spans="1:9" x14ac:dyDescent="0.25">
      <c r="A23" s="3"/>
      <c r="B23" s="184"/>
      <c r="C23" s="185"/>
      <c r="D23" s="185"/>
      <c r="E23" s="185"/>
      <c r="F23" s="185"/>
      <c r="G23" s="185"/>
      <c r="H23" s="185"/>
      <c r="I23" s="186"/>
    </row>
    <row r="24" spans="1:9" x14ac:dyDescent="0.25">
      <c r="A24" s="3"/>
      <c r="B24" s="5"/>
      <c r="C24" s="5"/>
      <c r="D24" s="5"/>
      <c r="E24" s="5"/>
      <c r="F24" s="5"/>
      <c r="G24" s="5"/>
      <c r="H24" s="5"/>
      <c r="I24" s="5"/>
    </row>
    <row r="25" spans="1:9" x14ac:dyDescent="0.25">
      <c r="A25" s="3" t="s">
        <v>9</v>
      </c>
      <c r="B25" s="191"/>
      <c r="C25" s="192"/>
      <c r="D25" s="5" t="s">
        <v>10</v>
      </c>
      <c r="E25" s="191"/>
      <c r="F25" s="192"/>
      <c r="G25" s="5" t="s">
        <v>11</v>
      </c>
      <c r="H25" s="191" t="s">
        <v>16</v>
      </c>
      <c r="I25" s="192"/>
    </row>
    <row r="26" spans="1:9" x14ac:dyDescent="0.25">
      <c r="A26" s="3"/>
      <c r="B26" s="5"/>
      <c r="C26" s="5"/>
      <c r="D26" s="5"/>
      <c r="E26" s="5"/>
      <c r="F26" s="5"/>
      <c r="G26" s="5"/>
      <c r="H26" s="5"/>
      <c r="I26" s="5"/>
    </row>
    <row r="27" spans="1:9" x14ac:dyDescent="0.25">
      <c r="A27" s="3" t="s">
        <v>17</v>
      </c>
      <c r="B27" s="184"/>
      <c r="C27" s="185"/>
      <c r="D27" s="185"/>
      <c r="E27" s="185"/>
      <c r="F27" s="185"/>
      <c r="G27" s="185"/>
      <c r="H27" s="185"/>
      <c r="I27" s="186"/>
    </row>
    <row r="28" spans="1:9" x14ac:dyDescent="0.25">
      <c r="A28" s="3"/>
      <c r="B28" s="5"/>
      <c r="C28" s="5"/>
      <c r="D28" s="5"/>
      <c r="E28" s="5"/>
      <c r="F28" s="5"/>
      <c r="G28" s="5"/>
      <c r="H28" s="5"/>
      <c r="I28" s="5"/>
    </row>
    <row r="29" spans="1:9" x14ac:dyDescent="0.25">
      <c r="A29" s="3" t="s">
        <v>18</v>
      </c>
      <c r="B29" s="193"/>
      <c r="C29" s="194"/>
      <c r="D29" s="5" t="s">
        <v>19</v>
      </c>
      <c r="E29" s="191"/>
      <c r="F29" s="192"/>
      <c r="G29" s="5"/>
      <c r="H29" s="5"/>
      <c r="I29" s="5"/>
    </row>
    <row r="30" spans="1:9" x14ac:dyDescent="0.25">
      <c r="A30" s="3"/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3" t="s">
        <v>20</v>
      </c>
      <c r="B31" s="195"/>
      <c r="C31" s="196"/>
      <c r="D31" s="196"/>
      <c r="E31" s="197"/>
      <c r="F31" s="6" t="s">
        <v>21</v>
      </c>
      <c r="G31" s="198"/>
      <c r="H31" s="199"/>
      <c r="I31" s="200"/>
    </row>
    <row r="32" spans="1:9" x14ac:dyDescent="0.25">
      <c r="A32" s="3" t="s">
        <v>22</v>
      </c>
      <c r="B32" s="7"/>
      <c r="C32" s="8"/>
      <c r="D32" s="8"/>
      <c r="E32" s="9"/>
      <c r="F32" s="10"/>
      <c r="G32" s="10"/>
      <c r="H32" s="10"/>
      <c r="I32" s="11"/>
    </row>
    <row r="33" spans="1:9" x14ac:dyDescent="0.25">
      <c r="A33" s="3"/>
      <c r="B33" s="12"/>
      <c r="C33" s="13"/>
      <c r="D33" s="13"/>
      <c r="E33" s="14"/>
      <c r="F33" s="14"/>
      <c r="G33" s="14"/>
      <c r="H33" s="14"/>
      <c r="I33" s="14"/>
    </row>
    <row r="34" spans="1:9" x14ac:dyDescent="0.25">
      <c r="A34" s="15"/>
      <c r="B34" s="187" t="s">
        <v>23</v>
      </c>
      <c r="C34" s="187"/>
      <c r="D34" s="187"/>
      <c r="E34" s="187"/>
      <c r="F34" s="187"/>
      <c r="G34" s="187"/>
      <c r="H34" s="187"/>
      <c r="I34" s="187"/>
    </row>
    <row r="35" spans="1:9" x14ac:dyDescent="0.25">
      <c r="A35" s="3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3" t="s">
        <v>6</v>
      </c>
      <c r="B36" s="184"/>
      <c r="C36" s="185"/>
      <c r="D36" s="185"/>
      <c r="E36" s="185"/>
      <c r="F36" s="185"/>
      <c r="G36" s="185"/>
      <c r="H36" s="185"/>
      <c r="I36" s="186"/>
    </row>
    <row r="37" spans="1:9" x14ac:dyDescent="0.25">
      <c r="A37" s="3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3" t="s">
        <v>7</v>
      </c>
      <c r="B38" s="184"/>
      <c r="C38" s="185"/>
      <c r="D38" s="185"/>
      <c r="E38" s="185"/>
      <c r="F38" s="185"/>
      <c r="G38" s="185"/>
      <c r="H38" s="185"/>
      <c r="I38" s="16"/>
    </row>
    <row r="39" spans="1:9" x14ac:dyDescent="0.25">
      <c r="A39" s="3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3" t="s">
        <v>8</v>
      </c>
      <c r="B40" s="184"/>
      <c r="C40" s="185"/>
      <c r="D40" s="185"/>
      <c r="E40" s="185"/>
      <c r="F40" s="185"/>
      <c r="G40" s="185"/>
      <c r="H40" s="185"/>
      <c r="I40" s="186"/>
    </row>
    <row r="41" spans="1:9" x14ac:dyDescent="0.25">
      <c r="A41" s="3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3"/>
      <c r="B42" s="184"/>
      <c r="C42" s="185"/>
      <c r="D42" s="185"/>
      <c r="E42" s="185"/>
      <c r="F42" s="185"/>
      <c r="G42" s="185"/>
      <c r="H42" s="185"/>
      <c r="I42" s="186"/>
    </row>
    <row r="43" spans="1:9" x14ac:dyDescent="0.25">
      <c r="A43" s="3"/>
      <c r="B43" s="5"/>
      <c r="C43" s="5"/>
      <c r="D43" s="5"/>
      <c r="E43" s="5"/>
      <c r="F43" s="5"/>
      <c r="G43" s="5"/>
      <c r="H43" s="5"/>
      <c r="I43" s="5"/>
    </row>
    <row r="44" spans="1:9" x14ac:dyDescent="0.25">
      <c r="A44" s="3" t="s">
        <v>9</v>
      </c>
      <c r="B44" s="191"/>
      <c r="C44" s="192"/>
      <c r="D44" s="5" t="s">
        <v>10</v>
      </c>
      <c r="E44" s="191"/>
      <c r="F44" s="192"/>
      <c r="G44" s="5" t="s">
        <v>11</v>
      </c>
      <c r="H44" s="191" t="s">
        <v>16</v>
      </c>
      <c r="I44" s="192"/>
    </row>
    <row r="45" spans="1:9" x14ac:dyDescent="0.25">
      <c r="A45" s="3"/>
      <c r="B45" s="5"/>
      <c r="C45" s="5"/>
      <c r="D45" s="5"/>
      <c r="E45" s="5"/>
      <c r="F45" s="5"/>
      <c r="G45" s="5"/>
      <c r="H45" s="5"/>
      <c r="I45" s="5"/>
    </row>
    <row r="46" spans="1:9" ht="39" x14ac:dyDescent="0.25">
      <c r="A46" s="17" t="s">
        <v>24</v>
      </c>
      <c r="B46" s="191"/>
      <c r="C46" s="192"/>
      <c r="D46" s="5" t="s">
        <v>25</v>
      </c>
      <c r="E46" s="201"/>
      <c r="F46" s="202"/>
      <c r="G46" s="202"/>
      <c r="H46" s="202"/>
      <c r="I46" s="202"/>
    </row>
    <row r="47" spans="1:9" x14ac:dyDescent="0.25">
      <c r="A47" s="3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3"/>
      <c r="B48" s="184"/>
      <c r="C48" s="185"/>
      <c r="D48" s="185"/>
      <c r="E48" s="185"/>
      <c r="F48" s="185"/>
      <c r="G48" s="185"/>
      <c r="H48" s="185"/>
      <c r="I48" s="186"/>
    </row>
    <row r="49" spans="1:9" x14ac:dyDescent="0.25">
      <c r="A49" s="3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3" t="s">
        <v>26</v>
      </c>
      <c r="B50" s="193"/>
      <c r="C50" s="203"/>
      <c r="D50" s="18" t="s">
        <v>27</v>
      </c>
      <c r="E50" s="204"/>
      <c r="F50" s="205"/>
      <c r="G50" s="205"/>
      <c r="H50" s="205"/>
      <c r="I50" s="205"/>
    </row>
    <row r="51" spans="1:9" x14ac:dyDescent="0.25">
      <c r="A51" s="3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3" t="s">
        <v>28</v>
      </c>
      <c r="B52" s="184"/>
      <c r="C52" s="185"/>
      <c r="D52" s="185"/>
      <c r="E52" s="185"/>
      <c r="F52" s="185"/>
      <c r="G52" s="185"/>
      <c r="H52" s="185"/>
      <c r="I52" s="186"/>
    </row>
    <row r="53" spans="1:9" x14ac:dyDescent="0.25">
      <c r="A53" s="19"/>
      <c r="B53" s="14"/>
      <c r="C53" s="14"/>
      <c r="D53" s="14"/>
      <c r="E53" s="14"/>
      <c r="F53" s="14"/>
      <c r="G53" s="14"/>
      <c r="H53" s="14"/>
      <c r="I53" s="14"/>
    </row>
    <row r="54" spans="1:9" x14ac:dyDescent="0.25">
      <c r="A54" s="3"/>
      <c r="B54" s="187" t="s">
        <v>29</v>
      </c>
      <c r="C54" s="187"/>
      <c r="D54" s="187"/>
      <c r="E54" s="187"/>
      <c r="F54" s="187"/>
      <c r="G54" s="187"/>
      <c r="H54" s="187"/>
      <c r="I54" s="187"/>
    </row>
    <row r="55" spans="1:9" x14ac:dyDescent="0.25">
      <c r="A55" s="3"/>
      <c r="B55" s="12"/>
      <c r="C55" s="13"/>
      <c r="D55" s="13"/>
      <c r="E55" s="14"/>
      <c r="F55" s="14"/>
      <c r="G55" s="14"/>
      <c r="H55" s="14"/>
      <c r="I55" s="14"/>
    </row>
    <row r="56" spans="1:9" x14ac:dyDescent="0.25">
      <c r="A56" s="3" t="s">
        <v>30</v>
      </c>
      <c r="B56" s="20" t="s">
        <v>31</v>
      </c>
      <c r="C56" s="206"/>
      <c r="D56" s="206"/>
      <c r="E56" s="207"/>
      <c r="F56" s="5"/>
      <c r="G56" s="20" t="s">
        <v>32</v>
      </c>
      <c r="H56" s="212"/>
      <c r="I56" s="213"/>
    </row>
    <row r="57" spans="1:9" x14ac:dyDescent="0.25">
      <c r="A57" s="3" t="s">
        <v>33</v>
      </c>
      <c r="B57" s="21" t="s">
        <v>34</v>
      </c>
      <c r="C57" s="208"/>
      <c r="D57" s="208"/>
      <c r="E57" s="209"/>
      <c r="F57" s="5"/>
      <c r="G57" s="21" t="s">
        <v>19</v>
      </c>
      <c r="H57" s="214"/>
      <c r="I57" s="215"/>
    </row>
    <row r="58" spans="1:9" x14ac:dyDescent="0.25">
      <c r="A58" s="3"/>
      <c r="B58" s="22" t="s">
        <v>35</v>
      </c>
      <c r="C58" s="210"/>
      <c r="D58" s="210"/>
      <c r="E58" s="211"/>
      <c r="F58" s="14"/>
      <c r="G58" s="22"/>
      <c r="H58" s="23"/>
      <c r="I58" s="24"/>
    </row>
    <row r="59" spans="1:9" x14ac:dyDescent="0.25">
      <c r="A59" s="3"/>
      <c r="B59" s="25"/>
      <c r="C59" s="13"/>
      <c r="D59" s="13"/>
      <c r="E59" s="13"/>
      <c r="F59" s="14"/>
      <c r="G59" s="14"/>
      <c r="H59" s="14"/>
      <c r="I59" s="14"/>
    </row>
    <row r="60" spans="1:9" x14ac:dyDescent="0.25">
      <c r="A60" s="3" t="s">
        <v>36</v>
      </c>
      <c r="B60" s="20" t="s">
        <v>31</v>
      </c>
      <c r="C60" s="206"/>
      <c r="D60" s="206"/>
      <c r="E60" s="207"/>
      <c r="F60" s="14"/>
      <c r="G60" s="26" t="s">
        <v>32</v>
      </c>
      <c r="H60" s="216"/>
      <c r="I60" s="217"/>
    </row>
    <row r="61" spans="1:9" x14ac:dyDescent="0.25">
      <c r="A61" s="3" t="s">
        <v>37</v>
      </c>
      <c r="B61" s="21" t="s">
        <v>35</v>
      </c>
      <c r="C61" s="208"/>
      <c r="D61" s="208"/>
      <c r="E61" s="209"/>
      <c r="F61" s="14"/>
      <c r="G61" s="27"/>
      <c r="H61" s="14"/>
      <c r="I61" s="28"/>
    </row>
    <row r="62" spans="1:9" x14ac:dyDescent="0.25">
      <c r="A62" s="3" t="s">
        <v>38</v>
      </c>
      <c r="B62" s="22"/>
      <c r="C62" s="210"/>
      <c r="D62" s="210"/>
      <c r="E62" s="211"/>
      <c r="F62" s="14"/>
      <c r="G62" s="29"/>
      <c r="H62" s="9"/>
      <c r="I62" s="30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</sheetData>
  <sheetProtection algorithmName="SHA-512" hashValue="TqogPNBSULhLILQBKxp3d6AgyWzRnLdylsLbH7TKPy1jtymTovU6LtC8wKITI8xpXFLZljsnnq8yy/uiQ2fQjQ==" saltValue="djwjf8TXkpyQ/XrL66xa1g==" spinCount="100000" sheet="1" objects="1" scenarios="1"/>
  <mergeCells count="44">
    <mergeCell ref="B54:I54"/>
    <mergeCell ref="C56:E58"/>
    <mergeCell ref="H56:I56"/>
    <mergeCell ref="H57:I57"/>
    <mergeCell ref="C60:E62"/>
    <mergeCell ref="H60:I60"/>
    <mergeCell ref="B52:I52"/>
    <mergeCell ref="B38:H38"/>
    <mergeCell ref="B40:I40"/>
    <mergeCell ref="B42:I42"/>
    <mergeCell ref="B44:C44"/>
    <mergeCell ref="E44:F44"/>
    <mergeCell ref="H44:I44"/>
    <mergeCell ref="B46:C46"/>
    <mergeCell ref="E46:I46"/>
    <mergeCell ref="B48:I48"/>
    <mergeCell ref="B50:C50"/>
    <mergeCell ref="E50:I50"/>
    <mergeCell ref="B36:I36"/>
    <mergeCell ref="B21:I21"/>
    <mergeCell ref="B23:I23"/>
    <mergeCell ref="B25:C25"/>
    <mergeCell ref="E25:F25"/>
    <mergeCell ref="H25:I25"/>
    <mergeCell ref="B27:I27"/>
    <mergeCell ref="B29:C29"/>
    <mergeCell ref="E29:F29"/>
    <mergeCell ref="B31:E31"/>
    <mergeCell ref="G31:I31"/>
    <mergeCell ref="B34:I34"/>
    <mergeCell ref="B19:I19"/>
    <mergeCell ref="B1:I1"/>
    <mergeCell ref="B3:I3"/>
    <mergeCell ref="B5:I5"/>
    <mergeCell ref="B7:I7"/>
    <mergeCell ref="B9:I9"/>
    <mergeCell ref="B11:C11"/>
    <mergeCell ref="E11:F11"/>
    <mergeCell ref="H11:I11"/>
    <mergeCell ref="B13:C13"/>
    <mergeCell ref="E13:F13"/>
    <mergeCell ref="H13:I13"/>
    <mergeCell ref="B15:I15"/>
    <mergeCell ref="B17:I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Bon de commande version PC</vt:lpstr>
      <vt:lpstr>fiche client</vt:lpstr>
      <vt:lpstr>'Bon de commande version PC'!Zone_d_impression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Blanchard</dc:creator>
  <cp:lastModifiedBy>Syndicat CGT</cp:lastModifiedBy>
  <cp:lastPrinted>2019-07-29T13:17:04Z</cp:lastPrinted>
  <dcterms:created xsi:type="dcterms:W3CDTF">2015-05-21T17:54:35Z</dcterms:created>
  <dcterms:modified xsi:type="dcterms:W3CDTF">2019-08-29T12:18:21Z</dcterms:modified>
</cp:coreProperties>
</file>